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870" yWindow="-180" windowWidth="10875" windowHeight="9960" firstSheet="1" activeTab="7"/>
  </bookViews>
  <sheets>
    <sheet name="MAYO 15" sheetId="1" r:id="rId1"/>
    <sheet name="2014" sheetId="2" r:id="rId2"/>
    <sheet name="COMPARATIVO INGRESOS" sheetId="3" r:id="rId3"/>
    <sheet name="2015" sheetId="4" r:id="rId4"/>
    <sheet name="NUEVO FORMATO 2015" sheetId="5" r:id="rId5"/>
    <sheet name="cons consul junio 19" sheetId="7" r:id="rId6"/>
    <sheet name="PROYECCION A NOV " sheetId="8" r:id="rId7"/>
    <sheet name="2016" sheetId="6" r:id="rId8"/>
  </sheets>
  <calcPr calcId="124519"/>
</workbook>
</file>

<file path=xl/calcChain.xml><?xml version="1.0" encoding="utf-8"?>
<calcChain xmlns="http://schemas.openxmlformats.org/spreadsheetml/2006/main">
  <c r="Z40" i="6"/>
  <c r="Z50" i="8"/>
  <c r="X50"/>
  <c r="V50"/>
  <c r="T50"/>
  <c r="R50"/>
  <c r="P50"/>
  <c r="N50"/>
  <c r="L50"/>
  <c r="J50"/>
  <c r="H50"/>
  <c r="F50"/>
  <c r="D50"/>
  <c r="AD50" s="1"/>
  <c r="AB49"/>
  <c r="AB48"/>
  <c r="AB47"/>
  <c r="AB50" s="1"/>
  <c r="T45"/>
  <c r="L45"/>
  <c r="D45"/>
  <c r="Z44"/>
  <c r="X44"/>
  <c r="V44"/>
  <c r="T44"/>
  <c r="R44"/>
  <c r="P44"/>
  <c r="N44"/>
  <c r="L44"/>
  <c r="J44"/>
  <c r="H44"/>
  <c r="F44"/>
  <c r="D44"/>
  <c r="AB44" s="1"/>
  <c r="Z43"/>
  <c r="X43"/>
  <c r="V43"/>
  <c r="T43"/>
  <c r="R43"/>
  <c r="P43"/>
  <c r="N43"/>
  <c r="L43"/>
  <c r="J43"/>
  <c r="H43"/>
  <c r="F43"/>
  <c r="D43"/>
  <c r="AB43" s="1"/>
  <c r="Z42"/>
  <c r="Z45" s="1"/>
  <c r="X42"/>
  <c r="X45" s="1"/>
  <c r="V42"/>
  <c r="V45" s="1"/>
  <c r="T42"/>
  <c r="R42"/>
  <c r="R45" s="1"/>
  <c r="P42"/>
  <c r="P45" s="1"/>
  <c r="N42"/>
  <c r="N45" s="1"/>
  <c r="L42"/>
  <c r="J42"/>
  <c r="J45" s="1"/>
  <c r="H42"/>
  <c r="H45" s="1"/>
  <c r="F42"/>
  <c r="F45" s="1"/>
  <c r="D42"/>
  <c r="AB42" s="1"/>
  <c r="AB45" s="1"/>
  <c r="Z40"/>
  <c r="X40"/>
  <c r="V40"/>
  <c r="T40"/>
  <c r="R40"/>
  <c r="P40"/>
  <c r="N40"/>
  <c r="L40"/>
  <c r="J40"/>
  <c r="H40"/>
  <c r="F40"/>
  <c r="AD40" s="1"/>
  <c r="D40"/>
  <c r="AB40" s="1"/>
  <c r="AB39"/>
  <c r="AB38"/>
  <c r="AB37"/>
  <c r="AB36"/>
  <c r="AB35"/>
  <c r="AB34"/>
  <c r="AB33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AC32" s="1"/>
  <c r="D32"/>
  <c r="AD31"/>
  <c r="AC31"/>
  <c r="AB31"/>
  <c r="AD30"/>
  <c r="AC30"/>
  <c r="AB30"/>
  <c r="AC29"/>
  <c r="AB29"/>
  <c r="AD29" s="1"/>
  <c r="AC28"/>
  <c r="AB28"/>
  <c r="AD27"/>
  <c r="AC27"/>
  <c r="AB27"/>
  <c r="AC26"/>
  <c r="AB26"/>
  <c r="AD25" s="1"/>
  <c r="AC25"/>
  <c r="AD34" s="1"/>
  <c r="AB25"/>
  <c r="X22"/>
  <c r="T22"/>
  <c r="P22"/>
  <c r="L22"/>
  <c r="H22"/>
  <c r="D22"/>
  <c r="AC21"/>
  <c r="AB21"/>
  <c r="AC20"/>
  <c r="AB20"/>
  <c r="AC19"/>
  <c r="AB19"/>
  <c r="AC18"/>
  <c r="AB18"/>
  <c r="Z17"/>
  <c r="Z22" s="1"/>
  <c r="X17"/>
  <c r="V17"/>
  <c r="V22" s="1"/>
  <c r="T17"/>
  <c r="R17"/>
  <c r="R22" s="1"/>
  <c r="P17"/>
  <c r="N17"/>
  <c r="N22" s="1"/>
  <c r="L17"/>
  <c r="J17"/>
  <c r="J22" s="1"/>
  <c r="H17"/>
  <c r="F17"/>
  <c r="F22" s="1"/>
  <c r="D17"/>
  <c r="AC16"/>
  <c r="AB16"/>
  <c r="AB15"/>
  <c r="M15"/>
  <c r="K15"/>
  <c r="G15"/>
  <c r="E15"/>
  <c r="AC15" s="1"/>
  <c r="AC14"/>
  <c r="AB14"/>
  <c r="AB13"/>
  <c r="AC13" s="1"/>
  <c r="AA13"/>
  <c r="Y13"/>
  <c r="W13"/>
  <c r="U13"/>
  <c r="S13"/>
  <c r="Q13"/>
  <c r="O13"/>
  <c r="M13"/>
  <c r="K13"/>
  <c r="I13"/>
  <c r="G13"/>
  <c r="E13"/>
  <c r="AC12"/>
  <c r="AB12"/>
  <c r="AA12"/>
  <c r="Y12"/>
  <c r="W12"/>
  <c r="U12"/>
  <c r="S12"/>
  <c r="Q12"/>
  <c r="O12"/>
  <c r="M12"/>
  <c r="K12"/>
  <c r="I12"/>
  <c r="G12"/>
  <c r="E12"/>
  <c r="AB11"/>
  <c r="AC11" s="1"/>
  <c r="AA11"/>
  <c r="Y11"/>
  <c r="W11"/>
  <c r="U11"/>
  <c r="S11"/>
  <c r="Q11"/>
  <c r="O11"/>
  <c r="M11"/>
  <c r="K11"/>
  <c r="I11"/>
  <c r="G11"/>
  <c r="E11"/>
  <c r="AC10"/>
  <c r="AB10"/>
  <c r="AA10"/>
  <c r="Y10"/>
  <c r="W10"/>
  <c r="U10"/>
  <c r="S10"/>
  <c r="Q10"/>
  <c r="O10"/>
  <c r="M10"/>
  <c r="K10"/>
  <c r="I10"/>
  <c r="G10"/>
  <c r="E10"/>
  <c r="AB9"/>
  <c r="AC9" s="1"/>
  <c r="AA9"/>
  <c r="Y9"/>
  <c r="W9"/>
  <c r="U9"/>
  <c r="S9"/>
  <c r="Q9"/>
  <c r="O9"/>
  <c r="M9"/>
  <c r="K9"/>
  <c r="I9"/>
  <c r="G9"/>
  <c r="E9"/>
  <c r="AC8"/>
  <c r="AB8"/>
  <c r="AA8"/>
  <c r="Y8"/>
  <c r="W8"/>
  <c r="U8"/>
  <c r="S8"/>
  <c r="Q8"/>
  <c r="O8"/>
  <c r="M8"/>
  <c r="K8"/>
  <c r="I8"/>
  <c r="G8"/>
  <c r="E8"/>
  <c r="AB7"/>
  <c r="AC7" s="1"/>
  <c r="AA7"/>
  <c r="Y7"/>
  <c r="W7"/>
  <c r="U7"/>
  <c r="S7"/>
  <c r="Q7"/>
  <c r="O7"/>
  <c r="M7"/>
  <c r="K7"/>
  <c r="I7"/>
  <c r="G7"/>
  <c r="E7"/>
  <c r="AC6"/>
  <c r="AB6"/>
  <c r="AA6"/>
  <c r="Y6"/>
  <c r="W6"/>
  <c r="W17" s="1"/>
  <c r="W22" s="1"/>
  <c r="U6"/>
  <c r="S6"/>
  <c r="Q6"/>
  <c r="O6"/>
  <c r="O17" s="1"/>
  <c r="O22" s="1"/>
  <c r="M6"/>
  <c r="K6"/>
  <c r="I6"/>
  <c r="G6"/>
  <c r="G17" s="1"/>
  <c r="G22" s="1"/>
  <c r="E6"/>
  <c r="AB5"/>
  <c r="AB17" s="1"/>
  <c r="AB22" s="1"/>
  <c r="AA5"/>
  <c r="AA17" s="1"/>
  <c r="AA22" s="1"/>
  <c r="Y5"/>
  <c r="Y17" s="1"/>
  <c r="Y22" s="1"/>
  <c r="W5"/>
  <c r="U5"/>
  <c r="U17" s="1"/>
  <c r="U22" s="1"/>
  <c r="S5"/>
  <c r="S17" s="1"/>
  <c r="S22" s="1"/>
  <c r="Q5"/>
  <c r="Q17" s="1"/>
  <c r="Q22" s="1"/>
  <c r="O5"/>
  <c r="M5"/>
  <c r="M17" s="1"/>
  <c r="M22" s="1"/>
  <c r="K5"/>
  <c r="K17" s="1"/>
  <c r="K22" s="1"/>
  <c r="I5"/>
  <c r="I17" s="1"/>
  <c r="I22" s="1"/>
  <c r="G5"/>
  <c r="E5"/>
  <c r="E17" s="1"/>
  <c r="E22" s="1"/>
  <c r="AD45" l="1"/>
  <c r="AC5"/>
  <c r="AC17" s="1"/>
  <c r="AC22" s="1"/>
  <c r="AB32"/>
  <c r="AD32" s="1"/>
  <c r="R40" i="6"/>
  <c r="AB39"/>
  <c r="K17"/>
  <c r="Z49" i="7"/>
  <c r="X49"/>
  <c r="V49"/>
  <c r="T49"/>
  <c r="R49"/>
  <c r="P49"/>
  <c r="N49"/>
  <c r="L49"/>
  <c r="J49"/>
  <c r="H49"/>
  <c r="F49"/>
  <c r="AD49" s="1"/>
  <c r="D49"/>
  <c r="AB48"/>
  <c r="AB47"/>
  <c r="AB46"/>
  <c r="AB49" s="1"/>
  <c r="Z44"/>
  <c r="R44"/>
  <c r="J44"/>
  <c r="Z43"/>
  <c r="X43"/>
  <c r="V43"/>
  <c r="T43"/>
  <c r="R43"/>
  <c r="P43"/>
  <c r="N43"/>
  <c r="L43"/>
  <c r="J43"/>
  <c r="H43"/>
  <c r="F43"/>
  <c r="D43"/>
  <c r="AB43" s="1"/>
  <c r="Z42"/>
  <c r="X42"/>
  <c r="V42"/>
  <c r="T42"/>
  <c r="R42"/>
  <c r="P42"/>
  <c r="N42"/>
  <c r="L42"/>
  <c r="J42"/>
  <c r="H42"/>
  <c r="F42"/>
  <c r="D42"/>
  <c r="AB42" s="1"/>
  <c r="Z41"/>
  <c r="X41"/>
  <c r="X44" s="1"/>
  <c r="V41"/>
  <c r="V44" s="1"/>
  <c r="T41"/>
  <c r="T44" s="1"/>
  <c r="R41"/>
  <c r="P41"/>
  <c r="P44" s="1"/>
  <c r="N41"/>
  <c r="N44" s="1"/>
  <c r="L41"/>
  <c r="L44" s="1"/>
  <c r="J41"/>
  <c r="H41"/>
  <c r="H44" s="1"/>
  <c r="F41"/>
  <c r="F44" s="1"/>
  <c r="D41"/>
  <c r="D44" s="1"/>
  <c r="Z39"/>
  <c r="X39"/>
  <c r="V39"/>
  <c r="T39"/>
  <c r="R39"/>
  <c r="P39"/>
  <c r="N39"/>
  <c r="L39"/>
  <c r="J39"/>
  <c r="H39"/>
  <c r="F39"/>
  <c r="D39"/>
  <c r="AB38"/>
  <c r="AB37"/>
  <c r="AB36"/>
  <c r="AB35"/>
  <c r="AB34"/>
  <c r="AB33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C31"/>
  <c r="AB31"/>
  <c r="AD31" s="1"/>
  <c r="AC30"/>
  <c r="AB30"/>
  <c r="AC29"/>
  <c r="AB29"/>
  <c r="AC28"/>
  <c r="AB28"/>
  <c r="AC27"/>
  <c r="AB27"/>
  <c r="AC26"/>
  <c r="AB26"/>
  <c r="AC25"/>
  <c r="AB25"/>
  <c r="Z22"/>
  <c r="V22"/>
  <c r="R22"/>
  <c r="J22"/>
  <c r="F22"/>
  <c r="AC21"/>
  <c r="AB21"/>
  <c r="AC20"/>
  <c r="AB20"/>
  <c r="AC19"/>
  <c r="AB19"/>
  <c r="AC18"/>
  <c r="AB18"/>
  <c r="Z17"/>
  <c r="Y17"/>
  <c r="Y22" s="1"/>
  <c r="X17"/>
  <c r="X22" s="1"/>
  <c r="V17"/>
  <c r="U17"/>
  <c r="U22" s="1"/>
  <c r="T17"/>
  <c r="T22" s="1"/>
  <c r="R17"/>
  <c r="Q17"/>
  <c r="Q22" s="1"/>
  <c r="P17"/>
  <c r="P22" s="1"/>
  <c r="N17"/>
  <c r="N22" s="1"/>
  <c r="M17"/>
  <c r="M22" s="1"/>
  <c r="L17"/>
  <c r="L22" s="1"/>
  <c r="J17"/>
  <c r="I17"/>
  <c r="I22" s="1"/>
  <c r="H17"/>
  <c r="H22" s="1"/>
  <c r="F17"/>
  <c r="E17"/>
  <c r="E22" s="1"/>
  <c r="D17"/>
  <c r="D22" s="1"/>
  <c r="AC16"/>
  <c r="AB16"/>
  <c r="AB15"/>
  <c r="M15"/>
  <c r="K15"/>
  <c r="G15"/>
  <c r="AC15" s="1"/>
  <c r="E15"/>
  <c r="AC14"/>
  <c r="AB14"/>
  <c r="AB13"/>
  <c r="AC13" s="1"/>
  <c r="AA13"/>
  <c r="Y13"/>
  <c r="W13"/>
  <c r="U13"/>
  <c r="S13"/>
  <c r="Q13"/>
  <c r="O13"/>
  <c r="M13"/>
  <c r="K13"/>
  <c r="I13"/>
  <c r="G13"/>
  <c r="E13"/>
  <c r="AB12"/>
  <c r="AC12" s="1"/>
  <c r="AA12"/>
  <c r="Y12"/>
  <c r="W12"/>
  <c r="U12"/>
  <c r="S12"/>
  <c r="Q12"/>
  <c r="O12"/>
  <c r="M12"/>
  <c r="K12"/>
  <c r="I12"/>
  <c r="G12"/>
  <c r="E12"/>
  <c r="AC11"/>
  <c r="AB11"/>
  <c r="AA11"/>
  <c r="Y11"/>
  <c r="W11"/>
  <c r="U11"/>
  <c r="S11"/>
  <c r="Q11"/>
  <c r="O11"/>
  <c r="M11"/>
  <c r="K11"/>
  <c r="I11"/>
  <c r="G11"/>
  <c r="E11"/>
  <c r="AC10"/>
  <c r="AB10"/>
  <c r="AA10"/>
  <c r="Y10"/>
  <c r="W10"/>
  <c r="U10"/>
  <c r="S10"/>
  <c r="Q10"/>
  <c r="O10"/>
  <c r="M10"/>
  <c r="K10"/>
  <c r="I10"/>
  <c r="G10"/>
  <c r="E10"/>
  <c r="AB9"/>
  <c r="AC9" s="1"/>
  <c r="AA9"/>
  <c r="Y9"/>
  <c r="W9"/>
  <c r="U9"/>
  <c r="S9"/>
  <c r="Q9"/>
  <c r="O9"/>
  <c r="M9"/>
  <c r="K9"/>
  <c r="I9"/>
  <c r="G9"/>
  <c r="E9"/>
  <c r="AC8"/>
  <c r="AB8"/>
  <c r="AA8"/>
  <c r="Y8"/>
  <c r="W8"/>
  <c r="U8"/>
  <c r="S8"/>
  <c r="Q8"/>
  <c r="O8"/>
  <c r="M8"/>
  <c r="K8"/>
  <c r="I8"/>
  <c r="G8"/>
  <c r="E8"/>
  <c r="AB7"/>
  <c r="AC7" s="1"/>
  <c r="AA7"/>
  <c r="Y7"/>
  <c r="W7"/>
  <c r="U7"/>
  <c r="S7"/>
  <c r="Q7"/>
  <c r="O7"/>
  <c r="M7"/>
  <c r="K7"/>
  <c r="I7"/>
  <c r="G7"/>
  <c r="E7"/>
  <c r="AB6"/>
  <c r="AC6" s="1"/>
  <c r="AA6"/>
  <c r="Y6"/>
  <c r="W6"/>
  <c r="U6"/>
  <c r="S6"/>
  <c r="Q6"/>
  <c r="O6"/>
  <c r="M6"/>
  <c r="K6"/>
  <c r="I6"/>
  <c r="G6"/>
  <c r="E6"/>
  <c r="AB5"/>
  <c r="AA5"/>
  <c r="AA17" s="1"/>
  <c r="AA22" s="1"/>
  <c r="Y5"/>
  <c r="W5"/>
  <c r="W17" s="1"/>
  <c r="W22" s="1"/>
  <c r="U5"/>
  <c r="S5"/>
  <c r="S17" s="1"/>
  <c r="S22" s="1"/>
  <c r="Q5"/>
  <c r="O5"/>
  <c r="M5"/>
  <c r="K5"/>
  <c r="K17" s="1"/>
  <c r="K22" s="1"/>
  <c r="I5"/>
  <c r="G5"/>
  <c r="G17" s="1"/>
  <c r="G22" s="1"/>
  <c r="E5"/>
  <c r="AD39" l="1"/>
  <c r="AD30"/>
  <c r="AD29"/>
  <c r="AD27"/>
  <c r="AC32"/>
  <c r="AD34"/>
  <c r="AD25"/>
  <c r="O17"/>
  <c r="O22" s="1"/>
  <c r="AB17"/>
  <c r="AB22" s="1"/>
  <c r="AC5"/>
  <c r="AC17" s="1"/>
  <c r="AC22" s="1"/>
  <c r="AD44"/>
  <c r="AB39"/>
  <c r="AB32"/>
  <c r="AD32" s="1"/>
  <c r="AB41"/>
  <c r="AB44" s="1"/>
  <c r="M15" i="6" l="1"/>
  <c r="AB20"/>
  <c r="AC20"/>
  <c r="AB33"/>
  <c r="AC31"/>
  <c r="AC30"/>
  <c r="AC29"/>
  <c r="AC28"/>
  <c r="AC27"/>
  <c r="AC26"/>
  <c r="AC25"/>
  <c r="AB31"/>
  <c r="AB30"/>
  <c r="AB29"/>
  <c r="AB28"/>
  <c r="AB27"/>
  <c r="AB26"/>
  <c r="AB25"/>
  <c r="AB49"/>
  <c r="AB48"/>
  <c r="AB47"/>
  <c r="K15" l="1"/>
  <c r="AC21" l="1"/>
  <c r="AC19"/>
  <c r="AC18"/>
  <c r="AB21"/>
  <c r="AB19"/>
  <c r="AB18"/>
  <c r="G15"/>
  <c r="F44"/>
  <c r="H44"/>
  <c r="J44"/>
  <c r="L44"/>
  <c r="N44"/>
  <c r="P44"/>
  <c r="R44"/>
  <c r="T44"/>
  <c r="V44"/>
  <c r="X44"/>
  <c r="Z44"/>
  <c r="D44"/>
  <c r="F43"/>
  <c r="H43"/>
  <c r="J43"/>
  <c r="L43"/>
  <c r="N43"/>
  <c r="P43"/>
  <c r="R43"/>
  <c r="T43"/>
  <c r="V43"/>
  <c r="X43"/>
  <c r="Z43"/>
  <c r="D43"/>
  <c r="F42"/>
  <c r="F45" s="1"/>
  <c r="H42"/>
  <c r="J42"/>
  <c r="L42"/>
  <c r="N42"/>
  <c r="P42"/>
  <c r="R42"/>
  <c r="R45" s="1"/>
  <c r="T42"/>
  <c r="T45" s="1"/>
  <c r="V42"/>
  <c r="V45" s="1"/>
  <c r="X42"/>
  <c r="Z42"/>
  <c r="D42"/>
  <c r="AA6"/>
  <c r="AA7"/>
  <c r="AA8"/>
  <c r="AA9"/>
  <c r="AA10"/>
  <c r="AA11"/>
  <c r="AA12"/>
  <c r="AA13"/>
  <c r="AA5"/>
  <c r="Y6"/>
  <c r="Y7"/>
  <c r="Y8"/>
  <c r="Y9"/>
  <c r="Y10"/>
  <c r="Y11"/>
  <c r="Y12"/>
  <c r="Y13"/>
  <c r="Y5"/>
  <c r="W6"/>
  <c r="W7"/>
  <c r="W8"/>
  <c r="W9"/>
  <c r="W10"/>
  <c r="W11"/>
  <c r="W12"/>
  <c r="W13"/>
  <c r="W5"/>
  <c r="U6"/>
  <c r="U7"/>
  <c r="U8"/>
  <c r="U9"/>
  <c r="U10"/>
  <c r="U11"/>
  <c r="U12"/>
  <c r="U13"/>
  <c r="U5"/>
  <c r="S6"/>
  <c r="S7"/>
  <c r="S8"/>
  <c r="S9"/>
  <c r="S10"/>
  <c r="S11"/>
  <c r="S12"/>
  <c r="S13"/>
  <c r="S5"/>
  <c r="Q6"/>
  <c r="Q7"/>
  <c r="Q8"/>
  <c r="Q9"/>
  <c r="Q10"/>
  <c r="Q11"/>
  <c r="Q12"/>
  <c r="Q13"/>
  <c r="Q5"/>
  <c r="O6"/>
  <c r="O7"/>
  <c r="O8"/>
  <c r="O9"/>
  <c r="O10"/>
  <c r="O11"/>
  <c r="O12"/>
  <c r="O13"/>
  <c r="O5"/>
  <c r="M6"/>
  <c r="M7"/>
  <c r="M8"/>
  <c r="M9"/>
  <c r="M10"/>
  <c r="M11"/>
  <c r="M12"/>
  <c r="M13"/>
  <c r="M5"/>
  <c r="K6"/>
  <c r="K7"/>
  <c r="K8"/>
  <c r="K9"/>
  <c r="K10"/>
  <c r="K11"/>
  <c r="K12"/>
  <c r="K13"/>
  <c r="K5"/>
  <c r="I6"/>
  <c r="I7"/>
  <c r="I8"/>
  <c r="I9"/>
  <c r="I10"/>
  <c r="I11"/>
  <c r="I12"/>
  <c r="I13"/>
  <c r="I5"/>
  <c r="G6"/>
  <c r="G7"/>
  <c r="G8"/>
  <c r="G9"/>
  <c r="G10"/>
  <c r="G11"/>
  <c r="G12"/>
  <c r="G13"/>
  <c r="G5"/>
  <c r="E15"/>
  <c r="E6"/>
  <c r="E7"/>
  <c r="E8"/>
  <c r="E9"/>
  <c r="E10"/>
  <c r="E11"/>
  <c r="E12"/>
  <c r="E13"/>
  <c r="E5"/>
  <c r="AA32"/>
  <c r="F17"/>
  <c r="F22" s="1"/>
  <c r="H17"/>
  <c r="H22" s="1"/>
  <c r="J17"/>
  <c r="J22" s="1"/>
  <c r="L17"/>
  <c r="L22" s="1"/>
  <c r="N17"/>
  <c r="N22" s="1"/>
  <c r="P17"/>
  <c r="P22" s="1"/>
  <c r="R17"/>
  <c r="R22" s="1"/>
  <c r="T17"/>
  <c r="T22" s="1"/>
  <c r="V17"/>
  <c r="V22" s="1"/>
  <c r="W17"/>
  <c r="W22" s="1"/>
  <c r="X17"/>
  <c r="X22" s="1"/>
  <c r="Z17"/>
  <c r="Z22" s="1"/>
  <c r="D17"/>
  <c r="D22" s="1"/>
  <c r="Z50"/>
  <c r="X50"/>
  <c r="V50"/>
  <c r="T50"/>
  <c r="R50"/>
  <c r="P50"/>
  <c r="N50"/>
  <c r="L50"/>
  <c r="J50"/>
  <c r="H50"/>
  <c r="F50"/>
  <c r="D50"/>
  <c r="X40"/>
  <c r="V40"/>
  <c r="T40"/>
  <c r="P40"/>
  <c r="N40"/>
  <c r="L40"/>
  <c r="J40"/>
  <c r="H40"/>
  <c r="F40"/>
  <c r="D40"/>
  <c r="AB38"/>
  <c r="AB37"/>
  <c r="AB36"/>
  <c r="AB35"/>
  <c r="AB34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4"/>
  <c r="AC16"/>
  <c r="AB16"/>
  <c r="AC15"/>
  <c r="AB15"/>
  <c r="AC14"/>
  <c r="AB14"/>
  <c r="AB13"/>
  <c r="AC13" s="1"/>
  <c r="AB12"/>
  <c r="AC12" s="1"/>
  <c r="AB11"/>
  <c r="AC11" s="1"/>
  <c r="AB10"/>
  <c r="AC10" s="1"/>
  <c r="AB9"/>
  <c r="AC9" s="1"/>
  <c r="AB8"/>
  <c r="AC8" s="1"/>
  <c r="AB7"/>
  <c r="AC7" s="1"/>
  <c r="AB6"/>
  <c r="AC6" s="1"/>
  <c r="AB5"/>
  <c r="AC5" s="1"/>
  <c r="Z38" i="5"/>
  <c r="L36"/>
  <c r="N36"/>
  <c r="P36"/>
  <c r="R36"/>
  <c r="T36"/>
  <c r="V36"/>
  <c r="AC16"/>
  <c r="AC18"/>
  <c r="AC6"/>
  <c r="AC7"/>
  <c r="AC8"/>
  <c r="AC9"/>
  <c r="AC10"/>
  <c r="AC11"/>
  <c r="AC12"/>
  <c r="AC13"/>
  <c r="AC14"/>
  <c r="AC15"/>
  <c r="AC5"/>
  <c r="AB6"/>
  <c r="AB7"/>
  <c r="AB8"/>
  <c r="AB9"/>
  <c r="AB10"/>
  <c r="AB11"/>
  <c r="AB12"/>
  <c r="AB13"/>
  <c r="AB14"/>
  <c r="AB15"/>
  <c r="AB16"/>
  <c r="AB5"/>
  <c r="AC23"/>
  <c r="AC24"/>
  <c r="AC25"/>
  <c r="AC26"/>
  <c r="AC27"/>
  <c r="AC28"/>
  <c r="AC22"/>
  <c r="AB23"/>
  <c r="AB24"/>
  <c r="AB25"/>
  <c r="AB26"/>
  <c r="AB27"/>
  <c r="AB28"/>
  <c r="AB22"/>
  <c r="V38"/>
  <c r="X38"/>
  <c r="AB38"/>
  <c r="T38"/>
  <c r="L47"/>
  <c r="N47"/>
  <c r="P47"/>
  <c r="R47"/>
  <c r="T47"/>
  <c r="V47"/>
  <c r="L40"/>
  <c r="N40"/>
  <c r="P40"/>
  <c r="R40"/>
  <c r="T40"/>
  <c r="V40"/>
  <c r="L39"/>
  <c r="L41"/>
  <c r="N39"/>
  <c r="P39"/>
  <c r="R39"/>
  <c r="R41"/>
  <c r="T39"/>
  <c r="V39"/>
  <c r="L38"/>
  <c r="N38"/>
  <c r="N41"/>
  <c r="P38"/>
  <c r="P41"/>
  <c r="R38"/>
  <c r="L29"/>
  <c r="M29"/>
  <c r="N29"/>
  <c r="O29"/>
  <c r="P29"/>
  <c r="Q29"/>
  <c r="R29"/>
  <c r="S29"/>
  <c r="T29"/>
  <c r="U29"/>
  <c r="V29"/>
  <c r="W29"/>
  <c r="L19"/>
  <c r="M19"/>
  <c r="N19"/>
  <c r="O19"/>
  <c r="P19"/>
  <c r="Q19"/>
  <c r="R19"/>
  <c r="S19"/>
  <c r="T19"/>
  <c r="U19"/>
  <c r="V19"/>
  <c r="W19"/>
  <c r="Z47"/>
  <c r="X47"/>
  <c r="J47"/>
  <c r="H47"/>
  <c r="F47"/>
  <c r="D47"/>
  <c r="AB46"/>
  <c r="AB45"/>
  <c r="AB44"/>
  <c r="AB43"/>
  <c r="Z40"/>
  <c r="X40"/>
  <c r="J40"/>
  <c r="H40"/>
  <c r="F40"/>
  <c r="D40"/>
  <c r="Z39"/>
  <c r="AB39"/>
  <c r="X39"/>
  <c r="J39"/>
  <c r="H39"/>
  <c r="F39"/>
  <c r="D39"/>
  <c r="J38"/>
  <c r="H38"/>
  <c r="F38"/>
  <c r="D38"/>
  <c r="Z36"/>
  <c r="AD36"/>
  <c r="X36"/>
  <c r="J36"/>
  <c r="H36"/>
  <c r="F36"/>
  <c r="D36"/>
  <c r="AB35"/>
  <c r="AB34"/>
  <c r="AB33"/>
  <c r="AB32"/>
  <c r="AD31"/>
  <c r="AB31"/>
  <c r="AB30"/>
  <c r="Z29"/>
  <c r="Y29"/>
  <c r="AC29"/>
  <c r="X29"/>
  <c r="K29"/>
  <c r="J29"/>
  <c r="I29"/>
  <c r="H29"/>
  <c r="G29"/>
  <c r="F29"/>
  <c r="E29"/>
  <c r="D29"/>
  <c r="AA19"/>
  <c r="Z19"/>
  <c r="Y19"/>
  <c r="X19"/>
  <c r="K19"/>
  <c r="J19"/>
  <c r="I19"/>
  <c r="H19"/>
  <c r="G19"/>
  <c r="F19"/>
  <c r="E19"/>
  <c r="D19"/>
  <c r="AE35" i="4"/>
  <c r="AB33"/>
  <c r="Z33"/>
  <c r="X33"/>
  <c r="V33"/>
  <c r="T33"/>
  <c r="R33"/>
  <c r="AD33"/>
  <c r="P33"/>
  <c r="N33"/>
  <c r="L33"/>
  <c r="J33"/>
  <c r="H33"/>
  <c r="F33"/>
  <c r="D33"/>
  <c r="AB32"/>
  <c r="Z32"/>
  <c r="X32"/>
  <c r="V32"/>
  <c r="T32"/>
  <c r="R32"/>
  <c r="AD32"/>
  <c r="P32"/>
  <c r="N32"/>
  <c r="N34"/>
  <c r="L32"/>
  <c r="J32"/>
  <c r="H32"/>
  <c r="F32"/>
  <c r="D32"/>
  <c r="AB31"/>
  <c r="AB34"/>
  <c r="Z31"/>
  <c r="Z34"/>
  <c r="X31"/>
  <c r="V31"/>
  <c r="T31"/>
  <c r="T34"/>
  <c r="R31"/>
  <c r="P31"/>
  <c r="N31"/>
  <c r="L31"/>
  <c r="J31"/>
  <c r="H31"/>
  <c r="F31"/>
  <c r="D31"/>
  <c r="X29"/>
  <c r="AD27"/>
  <c r="AD26"/>
  <c r="AD25"/>
  <c r="AD24"/>
  <c r="AD23"/>
  <c r="Y22"/>
  <c r="AE21"/>
  <c r="AD21"/>
  <c r="AE20"/>
  <c r="AD20"/>
  <c r="AE19"/>
  <c r="AE18"/>
  <c r="AE17"/>
  <c r="AE16"/>
  <c r="AD16"/>
  <c r="AC15"/>
  <c r="AB15"/>
  <c r="AB22"/>
  <c r="AA15"/>
  <c r="AA22"/>
  <c r="Z15"/>
  <c r="Z22"/>
  <c r="Y15"/>
  <c r="X15"/>
  <c r="X22"/>
  <c r="W15"/>
  <c r="W22"/>
  <c r="V15"/>
  <c r="V22"/>
  <c r="V29"/>
  <c r="U15"/>
  <c r="U22"/>
  <c r="T15"/>
  <c r="T22"/>
  <c r="T29"/>
  <c r="S15"/>
  <c r="S22"/>
  <c r="R15"/>
  <c r="R22"/>
  <c r="R29"/>
  <c r="Q15"/>
  <c r="Q22"/>
  <c r="P15"/>
  <c r="P22"/>
  <c r="P29"/>
  <c r="O15"/>
  <c r="O22"/>
  <c r="N15"/>
  <c r="N22"/>
  <c r="N29"/>
  <c r="M15"/>
  <c r="M22"/>
  <c r="L15"/>
  <c r="L22"/>
  <c r="L29"/>
  <c r="K15"/>
  <c r="K22"/>
  <c r="J15"/>
  <c r="J22"/>
  <c r="J29"/>
  <c r="AF30"/>
  <c r="I15"/>
  <c r="I22"/>
  <c r="H15"/>
  <c r="H22"/>
  <c r="H29"/>
  <c r="G15"/>
  <c r="G22"/>
  <c r="F15"/>
  <c r="F22"/>
  <c r="F29"/>
  <c r="E15"/>
  <c r="E22"/>
  <c r="D15"/>
  <c r="D22"/>
  <c r="D29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F15"/>
  <c r="AD5"/>
  <c r="X29" i="2"/>
  <c r="Z15"/>
  <c r="AA15"/>
  <c r="AA22"/>
  <c r="Z22"/>
  <c r="Z31"/>
  <c r="Z32"/>
  <c r="Z34"/>
  <c r="Z33"/>
  <c r="V28"/>
  <c r="F7" i="3"/>
  <c r="F6"/>
  <c r="E6"/>
  <c r="F5"/>
  <c r="E5"/>
  <c r="F4"/>
  <c r="E4"/>
  <c r="T28" i="2"/>
  <c r="R28"/>
  <c r="P28"/>
  <c r="N28"/>
  <c r="AD27"/>
  <c r="AB33"/>
  <c r="X33"/>
  <c r="V33"/>
  <c r="T33"/>
  <c r="R33"/>
  <c r="P33"/>
  <c r="N33"/>
  <c r="L33"/>
  <c r="J33"/>
  <c r="H33"/>
  <c r="F33"/>
  <c r="D33"/>
  <c r="AB32"/>
  <c r="X32"/>
  <c r="V32"/>
  <c r="T32"/>
  <c r="R32"/>
  <c r="P32"/>
  <c r="N32"/>
  <c r="L32"/>
  <c r="J32"/>
  <c r="H32"/>
  <c r="F32"/>
  <c r="D32"/>
  <c r="AB31"/>
  <c r="AD31"/>
  <c r="X31"/>
  <c r="X34"/>
  <c r="V31"/>
  <c r="T31"/>
  <c r="T34"/>
  <c r="R31"/>
  <c r="R34"/>
  <c r="P31"/>
  <c r="P34"/>
  <c r="N31"/>
  <c r="N34"/>
  <c r="L31"/>
  <c r="J31"/>
  <c r="J34"/>
  <c r="H31"/>
  <c r="F31"/>
  <c r="D31"/>
  <c r="AB28"/>
  <c r="L28"/>
  <c r="J28"/>
  <c r="H28"/>
  <c r="F28"/>
  <c r="D28"/>
  <c r="AD26"/>
  <c r="AD25"/>
  <c r="AD24"/>
  <c r="AD23"/>
  <c r="Y22"/>
  <c r="AE21"/>
  <c r="AD21"/>
  <c r="AE20"/>
  <c r="AD20"/>
  <c r="AE19"/>
  <c r="AE18"/>
  <c r="AE17"/>
  <c r="AE16"/>
  <c r="AD16"/>
  <c r="AC15"/>
  <c r="AB15"/>
  <c r="AD15"/>
  <c r="AD22"/>
  <c r="Y15"/>
  <c r="X15"/>
  <c r="X22"/>
  <c r="W15"/>
  <c r="V15"/>
  <c r="V22"/>
  <c r="V29"/>
  <c r="U15"/>
  <c r="U22"/>
  <c r="T15"/>
  <c r="S15"/>
  <c r="S22"/>
  <c r="R15"/>
  <c r="R22"/>
  <c r="R29"/>
  <c r="Q15"/>
  <c r="Q22"/>
  <c r="P15"/>
  <c r="P22"/>
  <c r="P29"/>
  <c r="O15"/>
  <c r="O22"/>
  <c r="N15"/>
  <c r="N22"/>
  <c r="N29"/>
  <c r="M15"/>
  <c r="M22"/>
  <c r="L15"/>
  <c r="L22"/>
  <c r="L29"/>
  <c r="K15"/>
  <c r="K22"/>
  <c r="J15"/>
  <c r="J22"/>
  <c r="J29"/>
  <c r="I15"/>
  <c r="I22"/>
  <c r="H15"/>
  <c r="H22"/>
  <c r="H29"/>
  <c r="G15"/>
  <c r="G22"/>
  <c r="F15"/>
  <c r="F22"/>
  <c r="F29"/>
  <c r="E15"/>
  <c r="E22"/>
  <c r="D15"/>
  <c r="AD14"/>
  <c r="AE13"/>
  <c r="AD13"/>
  <c r="AE12"/>
  <c r="AD12"/>
  <c r="AE11"/>
  <c r="AD11"/>
  <c r="AE10"/>
  <c r="AD10"/>
  <c r="AE9"/>
  <c r="AD9"/>
  <c r="AE8"/>
  <c r="AD8"/>
  <c r="AE7"/>
  <c r="AF15"/>
  <c r="AD7"/>
  <c r="AE6"/>
  <c r="AD6"/>
  <c r="AE5"/>
  <c r="AD5"/>
  <c r="J28" i="1"/>
  <c r="L28"/>
  <c r="H28"/>
  <c r="D29"/>
  <c r="F29"/>
  <c r="H29"/>
  <c r="F28"/>
  <c r="D28"/>
  <c r="AB33"/>
  <c r="Z33"/>
  <c r="X33"/>
  <c r="V33"/>
  <c r="T33"/>
  <c r="R33"/>
  <c r="P33"/>
  <c r="N33"/>
  <c r="L33"/>
  <c r="AD33"/>
  <c r="J33"/>
  <c r="H33"/>
  <c r="F33"/>
  <c r="D33"/>
  <c r="AB32"/>
  <c r="Z32"/>
  <c r="X32"/>
  <c r="V32"/>
  <c r="T32"/>
  <c r="R32"/>
  <c r="P32"/>
  <c r="N32"/>
  <c r="L32"/>
  <c r="J32"/>
  <c r="H32"/>
  <c r="F32"/>
  <c r="D32"/>
  <c r="AB31"/>
  <c r="AB34"/>
  <c r="Z31"/>
  <c r="Z34"/>
  <c r="X31"/>
  <c r="X34"/>
  <c r="V31"/>
  <c r="T31"/>
  <c r="T34"/>
  <c r="R31"/>
  <c r="R34"/>
  <c r="P31"/>
  <c r="P34"/>
  <c r="N31"/>
  <c r="N34"/>
  <c r="L31"/>
  <c r="J31"/>
  <c r="H31"/>
  <c r="H34"/>
  <c r="F31"/>
  <c r="D31"/>
  <c r="D34"/>
  <c r="AB28"/>
  <c r="AD27"/>
  <c r="AD26"/>
  <c r="AD25"/>
  <c r="AD24"/>
  <c r="AD23"/>
  <c r="AD28"/>
  <c r="AB22"/>
  <c r="Y22"/>
  <c r="AE21"/>
  <c r="AD21"/>
  <c r="AE20"/>
  <c r="AD20"/>
  <c r="AE19"/>
  <c r="AE18"/>
  <c r="AE17"/>
  <c r="AE16"/>
  <c r="AD16"/>
  <c r="AC15"/>
  <c r="AB15"/>
  <c r="AA15"/>
  <c r="AA22"/>
  <c r="Z15"/>
  <c r="Z22"/>
  <c r="Y15"/>
  <c r="X15"/>
  <c r="X22"/>
  <c r="W15"/>
  <c r="W22"/>
  <c r="V15"/>
  <c r="V22"/>
  <c r="U15"/>
  <c r="U22"/>
  <c r="T15"/>
  <c r="T22"/>
  <c r="S15"/>
  <c r="S22"/>
  <c r="R15"/>
  <c r="R22"/>
  <c r="Q15"/>
  <c r="Q22"/>
  <c r="P15"/>
  <c r="P22"/>
  <c r="O15"/>
  <c r="O22"/>
  <c r="N15"/>
  <c r="N22"/>
  <c r="M15"/>
  <c r="M22"/>
  <c r="L15"/>
  <c r="AD15"/>
  <c r="AD22"/>
  <c r="K15"/>
  <c r="K22"/>
  <c r="J15"/>
  <c r="J22"/>
  <c r="I15"/>
  <c r="I22"/>
  <c r="H15"/>
  <c r="H22"/>
  <c r="G15"/>
  <c r="F15"/>
  <c r="F22"/>
  <c r="E15"/>
  <c r="E22"/>
  <c r="D15"/>
  <c r="AD14"/>
  <c r="AE13"/>
  <c r="AD13"/>
  <c r="AE12"/>
  <c r="AD12"/>
  <c r="AE11"/>
  <c r="AD11"/>
  <c r="AH15"/>
  <c r="AE10"/>
  <c r="AD10"/>
  <c r="AE9"/>
  <c r="AD9"/>
  <c r="AE8"/>
  <c r="AD8"/>
  <c r="AE7"/>
  <c r="AF15"/>
  <c r="AD7"/>
  <c r="AE6"/>
  <c r="AD6"/>
  <c r="AE5"/>
  <c r="AD5"/>
  <c r="V34"/>
  <c r="D22"/>
  <c r="F34"/>
  <c r="AD32"/>
  <c r="G22"/>
  <c r="AF30"/>
  <c r="J34"/>
  <c r="AE15"/>
  <c r="AE22"/>
  <c r="AE29"/>
  <c r="AD31"/>
  <c r="AD29"/>
  <c r="L34"/>
  <c r="AF34"/>
  <c r="L22"/>
  <c r="AD34"/>
  <c r="L34" i="2"/>
  <c r="D22"/>
  <c r="D29"/>
  <c r="D34"/>
  <c r="T22"/>
  <c r="T29"/>
  <c r="AD32"/>
  <c r="W22"/>
  <c r="AD28"/>
  <c r="H34"/>
  <c r="V34"/>
  <c r="AF30"/>
  <c r="F34"/>
  <c r="AD33"/>
  <c r="AE15"/>
  <c r="AE22"/>
  <c r="AE29"/>
  <c r="AD29"/>
  <c r="AD34"/>
  <c r="AB34"/>
  <c r="AF34"/>
  <c r="AB22"/>
  <c r="P34" i="4"/>
  <c r="X34"/>
  <c r="V34"/>
  <c r="D34"/>
  <c r="F34"/>
  <c r="H34"/>
  <c r="J34"/>
  <c r="L34"/>
  <c r="AD28"/>
  <c r="AE15"/>
  <c r="AE22"/>
  <c r="AE29"/>
  <c r="R34"/>
  <c r="AF34"/>
  <c r="AD15"/>
  <c r="AD22"/>
  <c r="AD29"/>
  <c r="AD31"/>
  <c r="AD34"/>
  <c r="T41" i="5"/>
  <c r="J41"/>
  <c r="Z41"/>
  <c r="AD41"/>
  <c r="X41"/>
  <c r="F41"/>
  <c r="D41"/>
  <c r="AB40"/>
  <c r="H41"/>
  <c r="AD28"/>
  <c r="AD26"/>
  <c r="AB29"/>
  <c r="AC19"/>
  <c r="V41"/>
  <c r="AD47"/>
  <c r="AB47"/>
  <c r="AB36"/>
  <c r="AD27"/>
  <c r="AB19"/>
  <c r="AD29"/>
  <c r="AD22"/>
  <c r="AD24"/>
  <c r="AB41"/>
  <c r="AA17" i="6" l="1"/>
  <c r="AA22" s="1"/>
  <c r="AB42"/>
  <c r="AB43"/>
  <c r="AB44"/>
  <c r="U17"/>
  <c r="U22" s="1"/>
  <c r="AC32"/>
  <c r="O17"/>
  <c r="O22" s="1"/>
  <c r="J45"/>
  <c r="L45"/>
  <c r="M17"/>
  <c r="M22" s="1"/>
  <c r="N45"/>
  <c r="S17"/>
  <c r="S22" s="1"/>
  <c r="I17"/>
  <c r="I22" s="1"/>
  <c r="K22"/>
  <c r="Q17"/>
  <c r="Q22" s="1"/>
  <c r="Y17"/>
  <c r="Y22" s="1"/>
  <c r="Z45"/>
  <c r="AB50"/>
  <c r="AD40"/>
  <c r="AD31"/>
  <c r="AB32"/>
  <c r="G17"/>
  <c r="G22" s="1"/>
  <c r="X45"/>
  <c r="P45"/>
  <c r="H45"/>
  <c r="AD50"/>
  <c r="AB40"/>
  <c r="AD30"/>
  <c r="AD29"/>
  <c r="AD27"/>
  <c r="AD25"/>
  <c r="AB17"/>
  <c r="AB22" s="1"/>
  <c r="D45"/>
  <c r="E17"/>
  <c r="E22" s="1"/>
  <c r="AB45" l="1"/>
  <c r="AD32"/>
  <c r="AD45"/>
  <c r="AC17"/>
  <c r="AC22" s="1"/>
</calcChain>
</file>

<file path=xl/comments1.xml><?xml version="1.0" encoding="utf-8"?>
<comments xmlns="http://schemas.openxmlformats.org/spreadsheetml/2006/main">
  <authors>
    <author>CASA CHIHUAHUA</author>
  </authors>
  <commentList>
    <comment ref="AD14" authorId="0">
      <text>
        <r>
          <rPr>
            <b/>
            <sz val="8"/>
            <color indexed="81"/>
            <rFont val="Tahoma"/>
            <family val="2"/>
          </rPr>
          <t>CASA CHIHUAHUA:</t>
        </r>
        <r>
          <rPr>
            <sz val="8"/>
            <color indexed="81"/>
            <rFont val="Tahoma"/>
            <family val="2"/>
          </rPr>
          <t xml:space="preserve">
Los gratuitos fueron 18756, solo que 41asistieron a Museo de Sitio. (para informe de frecuencia.
</t>
        </r>
      </text>
    </comment>
  </commentList>
</comments>
</file>

<file path=xl/comments2.xml><?xml version="1.0" encoding="utf-8"?>
<comments xmlns="http://schemas.openxmlformats.org/spreadsheetml/2006/main">
  <authors>
    <author>CASA CHIHUAHUA</author>
  </authors>
  <commentList>
    <comment ref="AD14" authorId="0">
      <text>
        <r>
          <rPr>
            <b/>
            <sz val="8"/>
            <color indexed="81"/>
            <rFont val="Tahoma"/>
            <family val="2"/>
          </rPr>
          <t>CASA CHIHUAHUA:</t>
        </r>
        <r>
          <rPr>
            <sz val="8"/>
            <color indexed="81"/>
            <rFont val="Tahoma"/>
            <family val="2"/>
          </rPr>
          <t xml:space="preserve">
Los gratuitos fueron 18756, solo que 41asistieron a Museo de Sitio. (para informe de frecuencia.
</t>
        </r>
      </text>
    </comment>
  </commentList>
</comments>
</file>

<file path=xl/comments3.xml><?xml version="1.0" encoding="utf-8"?>
<comments xmlns="http://schemas.openxmlformats.org/spreadsheetml/2006/main">
  <authors>
    <author>CASA CHIHUAHUA</author>
  </authors>
  <commentList>
    <comment ref="AD14" authorId="0">
      <text>
        <r>
          <rPr>
            <b/>
            <sz val="8"/>
            <color indexed="81"/>
            <rFont val="Tahoma"/>
            <family val="2"/>
          </rPr>
          <t>CASA CHIHUAHUA:</t>
        </r>
        <r>
          <rPr>
            <sz val="8"/>
            <color indexed="81"/>
            <rFont val="Tahoma"/>
            <family val="2"/>
          </rPr>
          <t xml:space="preserve">
Los gratuitos fueron 18756, solo que 41asistieron a Museo de Sitio. (para informe de frecuencia.
</t>
        </r>
      </text>
    </comment>
  </commentList>
</comments>
</file>

<file path=xl/sharedStrings.xml><?xml version="1.0" encoding="utf-8"?>
<sst xmlns="http://schemas.openxmlformats.org/spreadsheetml/2006/main" count="831" uniqueCount="103">
  <si>
    <t>Clasificación</t>
  </si>
  <si>
    <t>cuota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</si>
  <si>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</si>
  <si>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</si>
  <si>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</si>
  <si>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</si>
  <si>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</si>
  <si>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</si>
  <si>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</si>
  <si>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</si>
  <si>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</si>
  <si>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</si>
  <si>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</si>
  <si>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</si>
  <si>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por MES</t>
  </si>
  <si>
    <t>1º al 31</t>
  </si>
  <si>
    <t>1o AL 28</t>
  </si>
  <si>
    <t>1o AL 31</t>
  </si>
  <si>
    <t>1o AL 30</t>
  </si>
  <si>
    <t>1° AL 31</t>
  </si>
  <si>
    <t>1° AL 30</t>
  </si>
  <si>
    <r>
      <t xml:space="preserve">1° AL </t>
    </r>
    <r>
      <rPr>
        <sz val="10"/>
        <rFont val="Comic Sans MS"/>
        <family val="4"/>
      </rPr>
      <t>31</t>
    </r>
  </si>
  <si>
    <t>1 AL 30</t>
  </si>
  <si>
    <t>1 AL 31</t>
  </si>
  <si>
    <t>visitas</t>
  </si>
  <si>
    <t>Importe</t>
  </si>
  <si>
    <t>importe</t>
  </si>
  <si>
    <t xml:space="preserve">visitas </t>
  </si>
  <si>
    <t>Visitas</t>
  </si>
  <si>
    <t>General            *</t>
  </si>
  <si>
    <t>$</t>
  </si>
  <si>
    <t>Estudiantes       *</t>
  </si>
  <si>
    <t>Exp. Permanente</t>
  </si>
  <si>
    <t>Exp- Temporal</t>
  </si>
  <si>
    <t>Museo de Sitio</t>
  </si>
  <si>
    <t>Paquete familiar   *</t>
  </si>
  <si>
    <t>Gratis</t>
  </si>
  <si>
    <t xml:space="preserve">TOTAL 
MUSEOGRAFIA </t>
  </si>
  <si>
    <t xml:space="preserve">Taller </t>
  </si>
  <si>
    <t>Ministraciones</t>
  </si>
  <si>
    <t>Fotografías</t>
  </si>
  <si>
    <t>Eventos CCh</t>
  </si>
  <si>
    <t>Varios</t>
  </si>
  <si>
    <t>Libros</t>
  </si>
  <si>
    <t>SUB TOTAL</t>
  </si>
  <si>
    <t>Talleres</t>
  </si>
  <si>
    <t>Jueves</t>
  </si>
  <si>
    <t>Kiosco  Egipto</t>
  </si>
  <si>
    <t>e-México</t>
  </si>
  <si>
    <t>total eventos</t>
  </si>
  <si>
    <t>TOTAL GENERAL</t>
  </si>
  <si>
    <t>FRECUENCIA DE VISITAS A EXPOSICIONES</t>
  </si>
  <si>
    <t>EXPO PATRIMONIAL</t>
  </si>
  <si>
    <t>EXPO TEMPORAL</t>
  </si>
  <si>
    <t>MUSEO DE SITIO</t>
  </si>
  <si>
    <t>TOTALES</t>
  </si>
  <si>
    <t>*     x 3</t>
  </si>
  <si>
    <t>Reporte de caja  del  1º de Enero  al  31  de  Diciembre  2014</t>
  </si>
  <si>
    <t>1° AL 15</t>
  </si>
  <si>
    <t>AÑO</t>
  </si>
  <si>
    <t>VISITANTES</t>
  </si>
  <si>
    <t>IMPORTE</t>
  </si>
  <si>
    <t>MESES</t>
  </si>
  <si>
    <t>PROMEDIO $</t>
  </si>
  <si>
    <t>PROMEDIO VISITAS</t>
  </si>
  <si>
    <t>GRATIS</t>
  </si>
  <si>
    <t>PAGARON</t>
  </si>
  <si>
    <t>Reporte de INGRESOS  del  1º de Enero  al  31  de  Diciembre  2015</t>
  </si>
  <si>
    <t>FECHAC</t>
  </si>
  <si>
    <t xml:space="preserve">DESGLOCE DE INGRESOS POR VISITAS A MUSEOGRAFÍA </t>
  </si>
  <si>
    <t>INFORME SEMANAL</t>
  </si>
  <si>
    <t xml:space="preserve">importe </t>
  </si>
  <si>
    <t>General con descuento</t>
  </si>
  <si>
    <t>Exp. Patrimonial</t>
  </si>
  <si>
    <t>Gratis Domingo.</t>
  </si>
  <si>
    <t>DESGLOCE DE VISITANTES A MUSEOGRAFÍA</t>
  </si>
  <si>
    <t>Totales</t>
  </si>
  <si>
    <t>GT</t>
  </si>
  <si>
    <t>gratis</t>
  </si>
  <si>
    <t>NIÑOS                   (de 4 a 6 años)</t>
  </si>
  <si>
    <t>PRIMARIA              (6 A 12 años )</t>
  </si>
  <si>
    <t>SECUNDARIA      (13 A 15 años)</t>
  </si>
  <si>
    <t>BACHILLERATO  (16 A 18 años)</t>
  </si>
  <si>
    <t>PROFESIONAL    (18 A 25 años)</t>
  </si>
  <si>
    <t>ADULTOS             (26 A 60 años)</t>
  </si>
  <si>
    <t>ADULTOS MAYORES (INAPAM)</t>
  </si>
  <si>
    <t>CAPACIDADES DIFERENTES</t>
  </si>
  <si>
    <t>EXTRANJEROS</t>
  </si>
  <si>
    <t>MAESTROS</t>
  </si>
  <si>
    <t>RARÁMURIS</t>
  </si>
  <si>
    <t>GUIAS</t>
  </si>
  <si>
    <t xml:space="preserve">EXPO PATRIMONIAL </t>
  </si>
  <si>
    <t>ASISTENCIA A EVENTOS CULTURALES</t>
  </si>
  <si>
    <t>Jueves de puertas abiertas</t>
  </si>
  <si>
    <t>Áreas abiertas</t>
  </si>
  <si>
    <t>Total eventos</t>
  </si>
  <si>
    <t>Ingresos por Talleres</t>
  </si>
  <si>
    <t>Ingresos por Fotografías</t>
  </si>
  <si>
    <t>INFORME ANUAL</t>
  </si>
  <si>
    <t>1 AL 29</t>
  </si>
  <si>
    <t>Ingresos por Libros</t>
  </si>
  <si>
    <t>Ingresos por Museo de Noche</t>
  </si>
  <si>
    <t>LUCES EN LAS SOMBRAS</t>
  </si>
</sst>
</file>

<file path=xl/styles.xml><?xml version="1.0" encoding="utf-8"?>
<styleSheet xmlns="http://schemas.openxmlformats.org/spreadsheetml/2006/main">
  <numFmts count="8"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.00\ &quot;€&quot;"/>
    <numFmt numFmtId="168" formatCode="[$-C0A]d\-mmm\-yy;@"/>
    <numFmt numFmtId="169" formatCode="#,##0.00\ _€"/>
    <numFmt numFmtId="170" formatCode="#,##0\ _€"/>
    <numFmt numFmtId="171" formatCode="#,##0.0"/>
  </numFmts>
  <fonts count="57">
    <font>
      <sz val="11"/>
      <color theme="1"/>
      <name val="Calibri"/>
      <family val="2"/>
      <scheme val="minor"/>
    </font>
    <font>
      <b/>
      <sz val="14"/>
      <name val="Comic Sans MS"/>
      <family val="4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FF0000"/>
      <name val="Arial"/>
      <family val="2"/>
    </font>
    <font>
      <b/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rgb="FF7030A0"/>
      <name val="Arial"/>
      <family val="2"/>
    </font>
    <font>
      <sz val="8"/>
      <color rgb="FF7030A0"/>
      <name val="Arial"/>
      <family val="2"/>
    </font>
    <font>
      <sz val="7"/>
      <color rgb="FF7030A0"/>
      <name val="Arial"/>
      <family val="2"/>
    </font>
    <font>
      <b/>
      <sz val="7"/>
      <color rgb="FF7030A0"/>
      <name val="Arial"/>
      <family val="2"/>
    </font>
    <font>
      <sz val="11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26" fillId="0" borderId="0" applyFont="0" applyFill="0" applyBorder="0" applyAlignment="0" applyProtection="0"/>
  </cellStyleXfs>
  <cellXfs count="71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9" fontId="4" fillId="0" borderId="4" xfId="0" applyNumberFormat="1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9" fontId="4" fillId="0" borderId="7" xfId="0" applyNumberFormat="1" applyFont="1" applyBorder="1" applyAlignment="1"/>
    <xf numFmtId="0" fontId="4" fillId="0" borderId="5" xfId="0" applyFon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0" fontId="4" fillId="2" borderId="8" xfId="0" applyFont="1" applyFill="1" applyBorder="1"/>
    <xf numFmtId="0" fontId="4" fillId="0" borderId="9" xfId="0" applyFont="1" applyBorder="1"/>
    <xf numFmtId="169" fontId="8" fillId="0" borderId="9" xfId="0" applyNumberFormat="1" applyFont="1" applyBorder="1" applyAlignment="1"/>
    <xf numFmtId="0" fontId="8" fillId="0" borderId="10" xfId="0" applyFont="1" applyBorder="1" applyAlignment="1">
      <alignment horizontal="center"/>
    </xf>
    <xf numFmtId="169" fontId="8" fillId="0" borderId="10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 vertical="center"/>
    </xf>
    <xf numFmtId="170" fontId="8" fillId="0" borderId="10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right"/>
    </xf>
    <xf numFmtId="169" fontId="8" fillId="0" borderId="11" xfId="0" applyNumberFormat="1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169" fontId="8" fillId="0" borderId="9" xfId="0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right"/>
    </xf>
    <xf numFmtId="169" fontId="8" fillId="0" borderId="12" xfId="0" applyNumberFormat="1" applyFont="1" applyBorder="1" applyAlignment="1">
      <alignment horizontal="right"/>
    </xf>
    <xf numFmtId="0" fontId="4" fillId="0" borderId="8" xfId="0" applyFont="1" applyBorder="1"/>
    <xf numFmtId="1" fontId="28" fillId="0" borderId="9" xfId="0" applyNumberFormat="1" applyFont="1" applyBorder="1" applyAlignment="1">
      <alignment horizontal="center"/>
    </xf>
    <xf numFmtId="0" fontId="4" fillId="2" borderId="13" xfId="0" applyFont="1" applyFill="1" applyBorder="1"/>
    <xf numFmtId="0" fontId="4" fillId="0" borderId="14" xfId="0" applyFont="1" applyFill="1" applyBorder="1"/>
    <xf numFmtId="169" fontId="8" fillId="0" borderId="14" xfId="0" applyNumberFormat="1" applyFont="1" applyFill="1" applyBorder="1" applyAlignment="1"/>
    <xf numFmtId="0" fontId="8" fillId="0" borderId="14" xfId="0" applyFont="1" applyFill="1" applyBorder="1" applyAlignment="1">
      <alignment horizontal="center"/>
    </xf>
    <xf numFmtId="169" fontId="8" fillId="0" borderId="14" xfId="0" applyNumberFormat="1" applyFont="1" applyFill="1" applyBorder="1" applyAlignment="1">
      <alignment horizontal="right"/>
    </xf>
    <xf numFmtId="1" fontId="8" fillId="0" borderId="14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 vertical="center"/>
    </xf>
    <xf numFmtId="170" fontId="8" fillId="0" borderId="14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169" fontId="8" fillId="0" borderId="15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left"/>
    </xf>
    <xf numFmtId="2" fontId="9" fillId="0" borderId="16" xfId="0" applyNumberFormat="1" applyFont="1" applyFill="1" applyBorder="1" applyAlignment="1">
      <alignment horizontal="right" vertical="center" wrapText="1"/>
    </xf>
    <xf numFmtId="2" fontId="9" fillId="0" borderId="17" xfId="0" applyNumberFormat="1" applyFont="1" applyFill="1" applyBorder="1" applyAlignment="1">
      <alignment vertical="center"/>
    </xf>
    <xf numFmtId="2" fontId="10" fillId="0" borderId="17" xfId="0" applyNumberFormat="1" applyFont="1" applyFill="1" applyBorder="1" applyAlignment="1">
      <alignment vertical="center"/>
    </xf>
    <xf numFmtId="1" fontId="10" fillId="0" borderId="17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right" vertical="center"/>
    </xf>
    <xf numFmtId="2" fontId="10" fillId="0" borderId="17" xfId="0" applyNumberFormat="1" applyFont="1" applyFill="1" applyBorder="1" applyAlignment="1">
      <alignment horizontal="center" vertical="center"/>
    </xf>
    <xf numFmtId="165" fontId="10" fillId="0" borderId="18" xfId="1" applyFont="1" applyFill="1" applyBorder="1" applyAlignment="1">
      <alignment horizontal="right" vertical="center"/>
    </xf>
    <xf numFmtId="2" fontId="29" fillId="0" borderId="0" xfId="0" applyNumberFormat="1" applyFont="1" applyFill="1" applyAlignment="1">
      <alignment horizontal="left" vertical="center"/>
    </xf>
    <xf numFmtId="2" fontId="11" fillId="0" borderId="0" xfId="0" applyNumberFormat="1" applyFont="1" applyFill="1" applyAlignment="1">
      <alignment vertical="center"/>
    </xf>
    <xf numFmtId="0" fontId="4" fillId="0" borderId="19" xfId="0" applyFont="1" applyBorder="1"/>
    <xf numFmtId="0" fontId="4" fillId="0" borderId="10" xfId="0" applyFont="1" applyBorder="1"/>
    <xf numFmtId="169" fontId="8" fillId="0" borderId="10" xfId="0" applyNumberFormat="1" applyFont="1" applyBorder="1" applyAlignment="1"/>
    <xf numFmtId="0" fontId="12" fillId="0" borderId="10" xfId="0" applyFont="1" applyBorder="1" applyAlignment="1">
      <alignment horizontal="center"/>
    </xf>
    <xf numFmtId="1" fontId="8" fillId="0" borderId="10" xfId="0" applyNumberFormat="1" applyFont="1" applyBorder="1" applyAlignment="1">
      <alignment horizontal="right"/>
    </xf>
    <xf numFmtId="170" fontId="30" fillId="0" borderId="10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8" fillId="0" borderId="9" xfId="0" applyNumberFormat="1" applyFont="1" applyBorder="1" applyAlignment="1">
      <alignment horizontal="right"/>
    </xf>
    <xf numFmtId="170" fontId="30" fillId="0" borderId="9" xfId="0" applyNumberFormat="1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9" xfId="0" applyFont="1" applyBorder="1"/>
    <xf numFmtId="169" fontId="10" fillId="0" borderId="9" xfId="0" applyNumberFormat="1" applyFont="1" applyBorder="1" applyAlignment="1"/>
    <xf numFmtId="0" fontId="10" fillId="0" borderId="9" xfId="0" applyFont="1" applyBorder="1" applyAlignment="1">
      <alignment horizontal="center"/>
    </xf>
    <xf numFmtId="169" fontId="10" fillId="0" borderId="9" xfId="0" applyNumberFormat="1" applyFont="1" applyBorder="1" applyAlignment="1">
      <alignment horizontal="right"/>
    </xf>
    <xf numFmtId="1" fontId="10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right"/>
    </xf>
    <xf numFmtId="1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right"/>
    </xf>
    <xf numFmtId="169" fontId="10" fillId="0" borderId="12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4" fillId="0" borderId="8" xfId="0" applyFont="1" applyFill="1" applyBorder="1"/>
    <xf numFmtId="0" fontId="4" fillId="0" borderId="9" xfId="0" applyFont="1" applyFill="1" applyBorder="1"/>
    <xf numFmtId="169" fontId="8" fillId="0" borderId="9" xfId="0" applyNumberFormat="1" applyFont="1" applyFill="1" applyBorder="1" applyAlignment="1"/>
    <xf numFmtId="0" fontId="8" fillId="0" borderId="9" xfId="0" applyFont="1" applyFill="1" applyBorder="1" applyAlignment="1">
      <alignment horizontal="center"/>
    </xf>
    <xf numFmtId="169" fontId="8" fillId="0" borderId="9" xfId="0" applyNumberFormat="1" applyFont="1" applyFill="1" applyBorder="1" applyAlignment="1">
      <alignment horizontal="right"/>
    </xf>
    <xf numFmtId="1" fontId="8" fillId="0" borderId="9" xfId="0" applyNumberFormat="1" applyFont="1" applyFill="1" applyBorder="1" applyAlignment="1">
      <alignment horizontal="center"/>
    </xf>
    <xf numFmtId="170" fontId="8" fillId="0" borderId="9" xfId="0" applyNumberFormat="1" applyFont="1" applyFill="1" applyBorder="1" applyAlignment="1">
      <alignment horizontal="right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right"/>
    </xf>
    <xf numFmtId="2" fontId="8" fillId="0" borderId="9" xfId="0" applyNumberFormat="1" applyFont="1" applyFill="1" applyBorder="1" applyAlignment="1">
      <alignment horizontal="right"/>
    </xf>
    <xf numFmtId="169" fontId="8" fillId="0" borderId="1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0" fontId="31" fillId="0" borderId="20" xfId="0" applyFont="1" applyFill="1" applyBorder="1" applyAlignment="1">
      <alignment horizontal="right"/>
    </xf>
    <xf numFmtId="0" fontId="32" fillId="0" borderId="21" xfId="0" applyFont="1" applyFill="1" applyBorder="1"/>
    <xf numFmtId="169" fontId="33" fillId="0" borderId="21" xfId="0" applyNumberFormat="1" applyFont="1" applyFill="1" applyBorder="1" applyAlignment="1"/>
    <xf numFmtId="0" fontId="33" fillId="0" borderId="21" xfId="0" applyFont="1" applyFill="1" applyBorder="1" applyAlignment="1">
      <alignment horizontal="center"/>
    </xf>
    <xf numFmtId="169" fontId="33" fillId="0" borderId="21" xfId="0" applyNumberFormat="1" applyFont="1" applyFill="1" applyBorder="1" applyAlignment="1">
      <alignment horizontal="right"/>
    </xf>
    <xf numFmtId="1" fontId="33" fillId="0" borderId="21" xfId="0" applyNumberFormat="1" applyFont="1" applyFill="1" applyBorder="1" applyAlignment="1">
      <alignment horizontal="center"/>
    </xf>
    <xf numFmtId="170" fontId="33" fillId="0" borderId="21" xfId="0" applyNumberFormat="1" applyFont="1" applyFill="1" applyBorder="1" applyAlignment="1">
      <alignment horizontal="right"/>
    </xf>
    <xf numFmtId="1" fontId="33" fillId="0" borderId="21" xfId="0" applyNumberFormat="1" applyFont="1" applyFill="1" applyBorder="1" applyAlignment="1">
      <alignment horizontal="center" vertical="center"/>
    </xf>
    <xf numFmtId="1" fontId="33" fillId="0" borderId="21" xfId="0" applyNumberFormat="1" applyFont="1" applyFill="1" applyBorder="1" applyAlignment="1">
      <alignment horizontal="right"/>
    </xf>
    <xf numFmtId="2" fontId="33" fillId="0" borderId="21" xfId="0" applyNumberFormat="1" applyFont="1" applyFill="1" applyBorder="1" applyAlignment="1">
      <alignment horizontal="right"/>
    </xf>
    <xf numFmtId="1" fontId="34" fillId="0" borderId="21" xfId="0" applyNumberFormat="1" applyFont="1" applyFill="1" applyBorder="1" applyAlignment="1">
      <alignment horizontal="center"/>
    </xf>
    <xf numFmtId="169" fontId="33" fillId="0" borderId="22" xfId="0" applyNumberFormat="1" applyFont="1" applyFill="1" applyBorder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/>
    <xf numFmtId="0" fontId="9" fillId="0" borderId="17" xfId="0" applyFont="1" applyBorder="1"/>
    <xf numFmtId="169" fontId="10" fillId="0" borderId="17" xfId="0" applyNumberFormat="1" applyFont="1" applyBorder="1" applyAlignment="1"/>
    <xf numFmtId="1" fontId="10" fillId="0" borderId="17" xfId="0" applyNumberFormat="1" applyFont="1" applyBorder="1" applyAlignment="1">
      <alignment horizontal="center"/>
    </xf>
    <xf numFmtId="169" fontId="10" fillId="0" borderId="17" xfId="0" applyNumberFormat="1" applyFont="1" applyBorder="1" applyAlignment="1">
      <alignment horizontal="right"/>
    </xf>
    <xf numFmtId="0" fontId="10" fillId="0" borderId="17" xfId="0" applyFont="1" applyBorder="1" applyAlignment="1">
      <alignment horizontal="center"/>
    </xf>
    <xf numFmtId="169" fontId="10" fillId="0" borderId="17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/>
    </xf>
    <xf numFmtId="170" fontId="10" fillId="0" borderId="17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right"/>
    </xf>
    <xf numFmtId="169" fontId="10" fillId="0" borderId="18" xfId="0" applyNumberFormat="1" applyFont="1" applyBorder="1" applyAlignment="1">
      <alignment horizontal="right"/>
    </xf>
    <xf numFmtId="169" fontId="13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right"/>
    </xf>
    <xf numFmtId="169" fontId="4" fillId="0" borderId="9" xfId="0" applyNumberFormat="1" applyFont="1" applyBorder="1" applyAlignment="1">
      <alignment horizontal="right"/>
    </xf>
    <xf numFmtId="169" fontId="4" fillId="0" borderId="9" xfId="0" applyNumberFormat="1" applyFont="1" applyBorder="1" applyAlignment="1"/>
    <xf numFmtId="169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right"/>
    </xf>
    <xf numFmtId="2" fontId="4" fillId="0" borderId="9" xfId="0" applyNumberFormat="1" applyFont="1" applyBorder="1"/>
    <xf numFmtId="4" fontId="4" fillId="0" borderId="12" xfId="0" applyNumberFormat="1" applyFont="1" applyBorder="1"/>
    <xf numFmtId="0" fontId="4" fillId="0" borderId="14" xfId="0" applyFont="1" applyBorder="1" applyAlignment="1">
      <alignment horizontal="center"/>
    </xf>
    <xf numFmtId="2" fontId="4" fillId="0" borderId="14" xfId="0" applyNumberFormat="1" applyFont="1" applyBorder="1"/>
    <xf numFmtId="2" fontId="4" fillId="0" borderId="14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/>
    <xf numFmtId="0" fontId="9" fillId="0" borderId="16" xfId="0" applyFont="1" applyBorder="1" applyAlignment="1">
      <alignment horizontal="right"/>
    </xf>
    <xf numFmtId="0" fontId="11" fillId="0" borderId="17" xfId="0" applyFont="1" applyBorder="1"/>
    <xf numFmtId="0" fontId="11" fillId="0" borderId="17" xfId="0" applyFont="1" applyBorder="1" applyAlignment="1"/>
    <xf numFmtId="0" fontId="9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11" fillId="0" borderId="17" xfId="0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/>
    <xf numFmtId="0" fontId="36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Alignment="1"/>
    <xf numFmtId="0" fontId="0" fillId="0" borderId="0" xfId="0" applyAlignment="1">
      <alignment horizontal="right"/>
    </xf>
    <xf numFmtId="1" fontId="30" fillId="0" borderId="9" xfId="0" applyNumberFormat="1" applyFont="1" applyBorder="1" applyAlignment="1">
      <alignment horizontal="center"/>
    </xf>
    <xf numFmtId="166" fontId="10" fillId="0" borderId="18" xfId="1" applyNumberFormat="1" applyFont="1" applyFill="1" applyBorder="1" applyAlignment="1">
      <alignment horizontal="right" vertical="center"/>
    </xf>
    <xf numFmtId="1" fontId="11" fillId="0" borderId="0" xfId="0" applyNumberFormat="1" applyFont="1" applyFill="1" applyAlignment="1">
      <alignment vertical="center"/>
    </xf>
    <xf numFmtId="0" fontId="37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37" fillId="0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 vertical="center"/>
    </xf>
    <xf numFmtId="0" fontId="0" fillId="0" borderId="0" xfId="0" applyFont="1"/>
    <xf numFmtId="4" fontId="26" fillId="0" borderId="9" xfId="1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" fontId="29" fillId="0" borderId="0" xfId="0" applyNumberFormat="1" applyFont="1" applyFill="1" applyAlignment="1">
      <alignment horizontal="left" vertical="center"/>
    </xf>
    <xf numFmtId="0" fontId="38" fillId="0" borderId="0" xfId="0" applyFont="1"/>
    <xf numFmtId="0" fontId="39" fillId="0" borderId="0" xfId="0" applyFont="1"/>
    <xf numFmtId="0" fontId="39" fillId="0" borderId="23" xfId="0" applyFont="1" applyBorder="1"/>
    <xf numFmtId="0" fontId="39" fillId="0" borderId="4" xfId="0" applyFont="1" applyBorder="1"/>
    <xf numFmtId="0" fontId="2" fillId="0" borderId="9" xfId="0" applyFont="1" applyBorder="1" applyAlignment="1">
      <alignment horizontal="center"/>
    </xf>
    <xf numFmtId="169" fontId="2" fillId="0" borderId="9" xfId="0" applyNumberFormat="1" applyFont="1" applyBorder="1" applyAlignment="1"/>
    <xf numFmtId="0" fontId="18" fillId="0" borderId="9" xfId="0" applyFont="1" applyBorder="1" applyAlignment="1">
      <alignment horizontal="center" vertical="center"/>
    </xf>
    <xf numFmtId="0" fontId="39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8" fillId="0" borderId="8" xfId="0" applyFont="1" applyFill="1" applyBorder="1"/>
    <xf numFmtId="0" fontId="20" fillId="0" borderId="9" xfId="0" applyFont="1" applyBorder="1"/>
    <xf numFmtId="169" fontId="30" fillId="0" borderId="9" xfId="0" applyNumberFormat="1" applyFont="1" applyBorder="1" applyAlignment="1">
      <alignment horizontal="right"/>
    </xf>
    <xf numFmtId="0" fontId="20" fillId="0" borderId="9" xfId="0" applyFont="1" applyFill="1" applyBorder="1"/>
    <xf numFmtId="169" fontId="4" fillId="0" borderId="9" xfId="0" applyNumberFormat="1" applyFont="1" applyFill="1" applyBorder="1" applyAlignment="1"/>
    <xf numFmtId="0" fontId="40" fillId="0" borderId="9" xfId="0" applyFont="1" applyBorder="1"/>
    <xf numFmtId="0" fontId="39" fillId="0" borderId="14" xfId="0" applyFont="1" applyBorder="1"/>
    <xf numFmtId="0" fontId="18" fillId="0" borderId="13" xfId="0" applyFont="1" applyFill="1" applyBorder="1"/>
    <xf numFmtId="0" fontId="40" fillId="0" borderId="14" xfId="0" applyFont="1" applyBorder="1"/>
    <xf numFmtId="0" fontId="39" fillId="0" borderId="24" xfId="0" applyFont="1" applyBorder="1"/>
    <xf numFmtId="0" fontId="8" fillId="0" borderId="25" xfId="0" applyFont="1" applyFill="1" applyBorder="1" applyAlignment="1">
      <alignment horizontal="center"/>
    </xf>
    <xf numFmtId="0" fontId="18" fillId="0" borderId="26" xfId="0" applyFont="1" applyFill="1" applyBorder="1"/>
    <xf numFmtId="0" fontId="40" fillId="0" borderId="27" xfId="0" applyFont="1" applyBorder="1"/>
    <xf numFmtId="0" fontId="41" fillId="0" borderId="17" xfId="0" applyFont="1" applyBorder="1" applyAlignment="1">
      <alignment horizontal="center" vertical="center"/>
    </xf>
    <xf numFmtId="169" fontId="41" fillId="0" borderId="17" xfId="0" applyNumberFormat="1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169" fontId="9" fillId="0" borderId="18" xfId="0" applyNumberFormat="1" applyFont="1" applyFill="1" applyBorder="1" applyAlignment="1">
      <alignment horizontal="right"/>
    </xf>
    <xf numFmtId="0" fontId="18" fillId="0" borderId="19" xfId="0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18" fillId="0" borderId="21" xfId="0" applyFont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9" fillId="0" borderId="8" xfId="0" applyFont="1" applyBorder="1" applyAlignment="1">
      <alignment horizontal="left"/>
    </xf>
    <xf numFmtId="0" fontId="4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42" fillId="0" borderId="34" xfId="0" applyFont="1" applyBorder="1" applyAlignment="1">
      <alignment horizontal="center"/>
    </xf>
    <xf numFmtId="0" fontId="19" fillId="0" borderId="8" xfId="0" applyFont="1" applyBorder="1"/>
    <xf numFmtId="0" fontId="42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42" fillId="0" borderId="35" xfId="0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1" fontId="42" fillId="0" borderId="9" xfId="0" applyNumberFormat="1" applyFont="1" applyBorder="1" applyAlignment="1">
      <alignment horizontal="center"/>
    </xf>
    <xf numFmtId="1" fontId="21" fillId="0" borderId="36" xfId="0" applyNumberFormat="1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" fontId="21" fillId="0" borderId="14" xfId="0" applyNumberFormat="1" applyFont="1" applyBorder="1" applyAlignment="1">
      <alignment horizontal="center"/>
    </xf>
    <xf numFmtId="1" fontId="42" fillId="0" borderId="14" xfId="0" applyNumberFormat="1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1" fontId="21" fillId="0" borderId="38" xfId="0" applyNumberFormat="1" applyFont="1" applyBorder="1" applyAlignment="1">
      <alignment horizontal="center"/>
    </xf>
    <xf numFmtId="0" fontId="38" fillId="0" borderId="26" xfId="0" applyFont="1" applyBorder="1"/>
    <xf numFmtId="0" fontId="29" fillId="0" borderId="17" xfId="0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1" fontId="29" fillId="0" borderId="17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1" fontId="22" fillId="0" borderId="16" xfId="0" applyNumberFormat="1" applyFont="1" applyBorder="1" applyAlignment="1">
      <alignment horizontal="center"/>
    </xf>
    <xf numFmtId="1" fontId="29" fillId="0" borderId="18" xfId="0" applyNumberFormat="1" applyFont="1" applyBorder="1" applyAlignment="1">
      <alignment horizontal="center"/>
    </xf>
    <xf numFmtId="1" fontId="22" fillId="0" borderId="40" xfId="0" applyNumberFormat="1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40" fillId="0" borderId="10" xfId="0" applyFont="1" applyBorder="1"/>
    <xf numFmtId="0" fontId="18" fillId="0" borderId="8" xfId="0" applyFont="1" applyBorder="1" applyAlignment="1">
      <alignment horizontal="left"/>
    </xf>
    <xf numFmtId="0" fontId="42" fillId="0" borderId="7" xfId="0" applyFont="1" applyBorder="1" applyAlignment="1">
      <alignment horizontal="center"/>
    </xf>
    <xf numFmtId="0" fontId="38" fillId="0" borderId="8" xfId="0" applyFont="1" applyBorder="1"/>
    <xf numFmtId="0" fontId="43" fillId="0" borderId="7" xfId="0" applyFont="1" applyBorder="1"/>
    <xf numFmtId="1" fontId="29" fillId="0" borderId="7" xfId="0" applyNumberFormat="1" applyFont="1" applyBorder="1" applyAlignment="1">
      <alignment horizontal="center"/>
    </xf>
    <xf numFmtId="0" fontId="44" fillId="0" borderId="7" xfId="0" applyFont="1" applyBorder="1"/>
    <xf numFmtId="0" fontId="17" fillId="0" borderId="29" xfId="0" applyFont="1" applyBorder="1" applyAlignment="1">
      <alignment horizontal="right"/>
    </xf>
    <xf numFmtId="0" fontId="11" fillId="0" borderId="41" xfId="0" applyFont="1" applyBorder="1"/>
    <xf numFmtId="0" fontId="11" fillId="0" borderId="41" xfId="0" applyFont="1" applyBorder="1" applyAlignment="1"/>
    <xf numFmtId="1" fontId="17" fillId="0" borderId="41" xfId="0" applyNumberFormat="1" applyFont="1" applyBorder="1" applyAlignment="1">
      <alignment horizontal="center"/>
    </xf>
    <xf numFmtId="1" fontId="17" fillId="0" borderId="41" xfId="0" applyNumberFormat="1" applyFont="1" applyBorder="1"/>
    <xf numFmtId="1" fontId="17" fillId="0" borderId="41" xfId="0" applyNumberFormat="1" applyFont="1" applyBorder="1" applyAlignment="1">
      <alignment horizontal="right"/>
    </xf>
    <xf numFmtId="0" fontId="38" fillId="0" borderId="42" xfId="0" applyFont="1" applyBorder="1"/>
    <xf numFmtId="0" fontId="39" fillId="0" borderId="0" xfId="0" applyFont="1" applyBorder="1"/>
    <xf numFmtId="0" fontId="4" fillId="0" borderId="33" xfId="0" applyFont="1" applyFill="1" applyBorder="1"/>
    <xf numFmtId="0" fontId="4" fillId="0" borderId="23" xfId="0" applyFont="1" applyFill="1" applyBorder="1"/>
    <xf numFmtId="169" fontId="8" fillId="0" borderId="23" xfId="0" applyNumberFormat="1" applyFont="1" applyFill="1" applyBorder="1" applyAlignment="1"/>
    <xf numFmtId="0" fontId="4" fillId="0" borderId="23" xfId="0" applyFont="1" applyFill="1" applyBorder="1" applyAlignment="1">
      <alignment horizontal="center"/>
    </xf>
    <xf numFmtId="169" fontId="4" fillId="0" borderId="23" xfId="0" applyNumberFormat="1" applyFont="1" applyFill="1" applyBorder="1" applyAlignment="1">
      <alignment horizontal="right"/>
    </xf>
    <xf numFmtId="2" fontId="4" fillId="0" borderId="23" xfId="0" applyNumberFormat="1" applyFont="1" applyFill="1" applyBorder="1" applyAlignment="1">
      <alignment horizontal="right"/>
    </xf>
    <xf numFmtId="169" fontId="4" fillId="0" borderId="34" xfId="0" applyNumberFormat="1" applyFont="1" applyFill="1" applyBorder="1" applyAlignment="1">
      <alignment horizontal="right"/>
    </xf>
    <xf numFmtId="0" fontId="4" fillId="0" borderId="33" xfId="0" applyFont="1" applyFill="1" applyBorder="1" applyAlignment="1">
      <alignment horizontal="center"/>
    </xf>
    <xf numFmtId="169" fontId="8" fillId="0" borderId="34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169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169" fontId="4" fillId="0" borderId="1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right"/>
    </xf>
    <xf numFmtId="0" fontId="4" fillId="0" borderId="44" xfId="0" applyFont="1" applyFill="1" applyBorder="1"/>
    <xf numFmtId="169" fontId="8" fillId="0" borderId="44" xfId="0" applyNumberFormat="1" applyFont="1" applyFill="1" applyBorder="1" applyAlignment="1"/>
    <xf numFmtId="0" fontId="9" fillId="0" borderId="41" xfId="0" applyFont="1" applyFill="1" applyBorder="1" applyAlignment="1">
      <alignment horizontal="center"/>
    </xf>
    <xf numFmtId="169" fontId="4" fillId="0" borderId="30" xfId="0" applyNumberFormat="1" applyFont="1" applyFill="1" applyBorder="1" applyAlignment="1">
      <alignment horizontal="right"/>
    </xf>
    <xf numFmtId="0" fontId="24" fillId="0" borderId="16" xfId="0" applyFont="1" applyFill="1" applyBorder="1" applyAlignment="1">
      <alignment horizontal="center"/>
    </xf>
    <xf numFmtId="169" fontId="8" fillId="0" borderId="18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0" fontId="38" fillId="0" borderId="45" xfId="0" applyFont="1" applyBorder="1"/>
    <xf numFmtId="0" fontId="39" fillId="0" borderId="46" xfId="0" applyFont="1" applyBorder="1"/>
    <xf numFmtId="0" fontId="44" fillId="0" borderId="47" xfId="0" applyFont="1" applyBorder="1"/>
    <xf numFmtId="0" fontId="42" fillId="0" borderId="9" xfId="0" applyFont="1" applyFill="1" applyBorder="1" applyAlignment="1">
      <alignment horizontal="center"/>
    </xf>
    <xf numFmtId="1" fontId="42" fillId="0" borderId="9" xfId="0" applyNumberFormat="1" applyFont="1" applyFill="1" applyBorder="1" applyAlignment="1">
      <alignment horizontal="center"/>
    </xf>
    <xf numFmtId="3" fontId="8" fillId="0" borderId="33" xfId="0" applyNumberFormat="1" applyFont="1" applyBorder="1" applyAlignment="1">
      <alignment horizontal="center"/>
    </xf>
    <xf numFmtId="170" fontId="4" fillId="0" borderId="23" xfId="0" applyNumberFormat="1" applyFont="1" applyFill="1" applyBorder="1" applyAlignment="1">
      <alignment horizontal="right"/>
    </xf>
    <xf numFmtId="170" fontId="4" fillId="0" borderId="9" xfId="0" applyNumberFormat="1" applyFont="1" applyFill="1" applyBorder="1" applyAlignment="1">
      <alignment horizontal="right"/>
    </xf>
    <xf numFmtId="3" fontId="8" fillId="0" borderId="8" xfId="0" applyNumberFormat="1" applyFont="1" applyBorder="1" applyAlignment="1">
      <alignment horizontal="center"/>
    </xf>
    <xf numFmtId="0" fontId="9" fillId="0" borderId="41" xfId="0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" fontId="45" fillId="0" borderId="14" xfId="0" applyNumberFormat="1" applyFont="1" applyBorder="1" applyAlignment="1">
      <alignment horizontal="center" vertical="center"/>
    </xf>
    <xf numFmtId="0" fontId="45" fillId="0" borderId="14" xfId="0" applyFont="1" applyBorder="1"/>
    <xf numFmtId="3" fontId="8" fillId="0" borderId="25" xfId="0" applyNumberFormat="1" applyFont="1" applyBorder="1" applyAlignment="1">
      <alignment horizontal="center"/>
    </xf>
    <xf numFmtId="2" fontId="45" fillId="0" borderId="14" xfId="0" applyNumberFormat="1" applyFont="1" applyBorder="1"/>
    <xf numFmtId="3" fontId="46" fillId="0" borderId="35" xfId="0" applyNumberFormat="1" applyFont="1" applyBorder="1"/>
    <xf numFmtId="3" fontId="4" fillId="0" borderId="35" xfId="0" applyNumberFormat="1" applyFont="1" applyBorder="1"/>
    <xf numFmtId="0" fontId="4" fillId="0" borderId="14" xfId="0" applyFont="1" applyFill="1" applyBorder="1" applyAlignment="1">
      <alignment horizontal="center"/>
    </xf>
    <xf numFmtId="3" fontId="46" fillId="0" borderId="37" xfId="0" applyNumberFormat="1" applyFont="1" applyBorder="1"/>
    <xf numFmtId="3" fontId="4" fillId="0" borderId="9" xfId="0" applyNumberFormat="1" applyFont="1" applyBorder="1" applyAlignment="1">
      <alignment horizontal="right"/>
    </xf>
    <xf numFmtId="3" fontId="41" fillId="0" borderId="39" xfId="0" applyNumberFormat="1" applyFont="1" applyBorder="1" applyAlignment="1">
      <alignment horizontal="center" vertical="center"/>
    </xf>
    <xf numFmtId="0" fontId="45" fillId="0" borderId="24" xfId="0" applyFont="1" applyBorder="1"/>
    <xf numFmtId="0" fontId="45" fillId="0" borderId="14" xfId="0" applyFont="1" applyBorder="1" applyAlignment="1">
      <alignment horizontal="center"/>
    </xf>
    <xf numFmtId="0" fontId="17" fillId="0" borderId="13" xfId="0" applyFont="1" applyFill="1" applyBorder="1" applyAlignment="1">
      <alignment horizontal="right" vertical="center"/>
    </xf>
    <xf numFmtId="1" fontId="8" fillId="0" borderId="24" xfId="0" applyNumberFormat="1" applyFont="1" applyFill="1" applyBorder="1" applyAlignment="1">
      <alignment horizontal="center"/>
    </xf>
    <xf numFmtId="1" fontId="45" fillId="0" borderId="24" xfId="0" applyNumberFormat="1" applyFont="1" applyBorder="1" applyAlignment="1">
      <alignment horizontal="center" vertical="center"/>
    </xf>
    <xf numFmtId="2" fontId="45" fillId="0" borderId="24" xfId="0" applyNumberFormat="1" applyFont="1" applyBorder="1"/>
    <xf numFmtId="3" fontId="8" fillId="0" borderId="13" xfId="0" applyNumberFormat="1" applyFont="1" applyBorder="1" applyAlignment="1">
      <alignment horizontal="center"/>
    </xf>
    <xf numFmtId="0" fontId="51" fillId="0" borderId="14" xfId="0" applyFont="1" applyBorder="1" applyAlignment="1">
      <alignment horizontal="center" vertical="center"/>
    </xf>
    <xf numFmtId="0" fontId="51" fillId="0" borderId="41" xfId="0" applyFont="1" applyBorder="1" applyAlignment="1">
      <alignment horizontal="center" vertical="center"/>
    </xf>
    <xf numFmtId="4" fontId="51" fillId="0" borderId="41" xfId="0" applyNumberFormat="1" applyFont="1" applyBorder="1" applyAlignment="1">
      <alignment horizontal="right" vertical="center"/>
    </xf>
    <xf numFmtId="0" fontId="51" fillId="0" borderId="7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4" fontId="46" fillId="0" borderId="35" xfId="0" applyNumberFormat="1" applyFont="1" applyBorder="1"/>
    <xf numFmtId="0" fontId="8" fillId="0" borderId="24" xfId="0" applyFont="1" applyFill="1" applyBorder="1" applyAlignment="1">
      <alignment horizontal="center"/>
    </xf>
    <xf numFmtId="3" fontId="45" fillId="0" borderId="79" xfId="0" applyNumberFormat="1" applyFont="1" applyBorder="1"/>
    <xf numFmtId="3" fontId="41" fillId="0" borderId="17" xfId="0" applyNumberFormat="1" applyFont="1" applyBorder="1" applyAlignment="1">
      <alignment horizontal="center" vertical="center"/>
    </xf>
    <xf numFmtId="4" fontId="51" fillId="0" borderId="41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45" fillId="0" borderId="9" xfId="0" applyFont="1" applyBorder="1" applyAlignment="1">
      <alignment horizontal="center"/>
    </xf>
    <xf numFmtId="169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3" fontId="45" fillId="0" borderId="37" xfId="0" applyNumberFormat="1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0" xfId="0" applyFont="1" applyAlignment="1">
      <alignment horizontal="center"/>
    </xf>
    <xf numFmtId="1" fontId="18" fillId="0" borderId="26" xfId="0" applyNumberFormat="1" applyFont="1" applyFill="1" applyBorder="1"/>
    <xf numFmtId="1" fontId="40" fillId="0" borderId="27" xfId="0" applyNumberFormat="1" applyFont="1" applyBorder="1"/>
    <xf numFmtId="1" fontId="41" fillId="0" borderId="17" xfId="0" applyNumberFormat="1" applyFont="1" applyBorder="1" applyAlignment="1">
      <alignment horizontal="center" vertical="center"/>
    </xf>
    <xf numFmtId="1" fontId="39" fillId="0" borderId="7" xfId="0" applyNumberFormat="1" applyFont="1" applyBorder="1"/>
    <xf numFmtId="1" fontId="39" fillId="0" borderId="0" xfId="0" applyNumberFormat="1" applyFont="1"/>
    <xf numFmtId="164" fontId="41" fillId="0" borderId="17" xfId="1" applyNumberFormat="1" applyFont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21" fillId="0" borderId="8" xfId="0" applyNumberFormat="1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1" fontId="42" fillId="0" borderId="12" xfId="0" applyNumberFormat="1" applyFont="1" applyBorder="1" applyAlignment="1">
      <alignment horizontal="center"/>
    </xf>
    <xf numFmtId="1" fontId="42" fillId="0" borderId="22" xfId="0" applyNumberFormat="1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169" fontId="8" fillId="0" borderId="23" xfId="0" applyNumberFormat="1" applyFont="1" applyBorder="1" applyAlignment="1">
      <alignment horizontal="right"/>
    </xf>
    <xf numFmtId="1" fontId="8" fillId="0" borderId="23" xfId="0" applyNumberFormat="1" applyFont="1" applyBorder="1" applyAlignment="1">
      <alignment horizontal="center"/>
    </xf>
    <xf numFmtId="4" fontId="45" fillId="0" borderId="23" xfId="0" applyNumberFormat="1" applyFont="1" applyBorder="1"/>
    <xf numFmtId="1" fontId="45" fillId="0" borderId="23" xfId="0" applyNumberFormat="1" applyFont="1" applyBorder="1" applyAlignment="1">
      <alignment horizontal="center"/>
    </xf>
    <xf numFmtId="0" fontId="45" fillId="0" borderId="23" xfId="0" applyFont="1" applyBorder="1"/>
    <xf numFmtId="4" fontId="45" fillId="0" borderId="9" xfId="0" applyNumberFormat="1" applyFont="1" applyBorder="1"/>
    <xf numFmtId="1" fontId="45" fillId="0" borderId="9" xfId="0" applyNumberFormat="1" applyFont="1" applyBorder="1" applyAlignment="1">
      <alignment horizontal="center"/>
    </xf>
    <xf numFmtId="0" fontId="45" fillId="0" borderId="9" xfId="0" applyFont="1" applyBorder="1"/>
    <xf numFmtId="0" fontId="45" fillId="0" borderId="21" xfId="0" applyFont="1" applyBorder="1" applyAlignment="1">
      <alignment horizontal="center"/>
    </xf>
    <xf numFmtId="169" fontId="8" fillId="0" borderId="21" xfId="0" applyNumberFormat="1" applyFont="1" applyBorder="1" applyAlignment="1">
      <alignment horizontal="right"/>
    </xf>
    <xf numFmtId="1" fontId="8" fillId="0" borderId="21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right"/>
    </xf>
    <xf numFmtId="169" fontId="8" fillId="0" borderId="21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" fontId="17" fillId="0" borderId="71" xfId="0" applyNumberFormat="1" applyFont="1" applyBorder="1"/>
    <xf numFmtId="1" fontId="41" fillId="0" borderId="18" xfId="0" applyNumberFormat="1" applyFont="1" applyBorder="1" applyAlignment="1">
      <alignment horizontal="center" vertical="center"/>
    </xf>
    <xf numFmtId="4" fontId="51" fillId="0" borderId="30" xfId="0" applyNumberFormat="1" applyFont="1" applyBorder="1" applyAlignment="1">
      <alignment horizontal="right" vertical="center"/>
    </xf>
    <xf numFmtId="0" fontId="51" fillId="0" borderId="73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/>
    </xf>
    <xf numFmtId="1" fontId="41" fillId="0" borderId="8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" fontId="4" fillId="0" borderId="35" xfId="0" applyNumberFormat="1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51" fillId="0" borderId="71" xfId="0" applyFont="1" applyBorder="1" applyAlignment="1">
      <alignment horizontal="center" vertical="center"/>
    </xf>
    <xf numFmtId="0" fontId="51" fillId="0" borderId="29" xfId="0" applyFont="1" applyBorder="1" applyAlignment="1">
      <alignment horizontal="center" vertical="center"/>
    </xf>
    <xf numFmtId="169" fontId="8" fillId="0" borderId="80" xfId="0" applyNumberFormat="1" applyFont="1" applyBorder="1" applyAlignment="1">
      <alignment horizontal="right"/>
    </xf>
    <xf numFmtId="0" fontId="46" fillId="0" borderId="7" xfId="0" applyFont="1" applyBorder="1" applyAlignment="1">
      <alignment horizontal="center"/>
    </xf>
    <xf numFmtId="169" fontId="51" fillId="0" borderId="41" xfId="0" applyNumberFormat="1" applyFont="1" applyBorder="1" applyAlignment="1">
      <alignment horizontal="center" vertical="center"/>
    </xf>
    <xf numFmtId="3" fontId="45" fillId="0" borderId="23" xfId="0" applyNumberFormat="1" applyFont="1" applyBorder="1" applyAlignment="1">
      <alignment horizontal="center" vertical="center"/>
    </xf>
    <xf numFmtId="3" fontId="45" fillId="0" borderId="9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71" fontId="45" fillId="0" borderId="23" xfId="0" applyNumberFormat="1" applyFont="1" applyBorder="1" applyAlignment="1">
      <alignment horizontal="center" vertical="center"/>
    </xf>
    <xf numFmtId="171" fontId="45" fillId="0" borderId="9" xfId="0" applyNumberFormat="1" applyFont="1" applyBorder="1" applyAlignment="1">
      <alignment horizontal="center" vertical="center"/>
    </xf>
    <xf numFmtId="171" fontId="8" fillId="0" borderId="21" xfId="0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169" fontId="8" fillId="0" borderId="23" xfId="0" applyNumberFormat="1" applyFont="1" applyBorder="1" applyAlignment="1">
      <alignment horizontal="right" vertical="center"/>
    </xf>
    <xf numFmtId="1" fontId="8" fillId="0" borderId="23" xfId="0" applyNumberFormat="1" applyFont="1" applyBorder="1" applyAlignment="1">
      <alignment horizontal="center" vertical="center"/>
    </xf>
    <xf numFmtId="4" fontId="45" fillId="0" borderId="23" xfId="0" applyNumberFormat="1" applyFont="1" applyBorder="1" applyAlignment="1">
      <alignment vertical="center"/>
    </xf>
    <xf numFmtId="0" fontId="45" fillId="0" borderId="9" xfId="0" applyFont="1" applyBorder="1" applyAlignment="1">
      <alignment horizontal="center" vertical="center"/>
    </xf>
    <xf numFmtId="169" fontId="8" fillId="0" borderId="9" xfId="0" applyNumberFormat="1" applyFont="1" applyBorder="1" applyAlignment="1">
      <alignment horizontal="right" vertical="center"/>
    </xf>
    <xf numFmtId="4" fontId="45" fillId="0" borderId="9" xfId="0" applyNumberFormat="1" applyFont="1" applyBorder="1" applyAlignment="1">
      <alignment vertical="center"/>
    </xf>
    <xf numFmtId="0" fontId="45" fillId="0" borderId="21" xfId="0" applyFont="1" applyBorder="1" applyAlignment="1">
      <alignment horizontal="center" vertical="center"/>
    </xf>
    <xf numFmtId="169" fontId="8" fillId="0" borderId="21" xfId="0" applyNumberFormat="1" applyFont="1" applyBorder="1" applyAlignment="1">
      <alignment horizontal="right" vertical="center"/>
    </xf>
    <xf numFmtId="1" fontId="8" fillId="0" borderId="21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right" vertical="center"/>
    </xf>
    <xf numFmtId="169" fontId="8" fillId="0" borderId="21" xfId="0" applyNumberFormat="1" applyFont="1" applyFill="1" applyBorder="1" applyAlignment="1">
      <alignment horizontal="right"/>
    </xf>
    <xf numFmtId="169" fontId="10" fillId="0" borderId="24" xfId="0" applyNumberFormat="1" applyFont="1" applyFill="1" applyBorder="1" applyAlignment="1">
      <alignment horizontal="right" vertical="center"/>
    </xf>
    <xf numFmtId="4" fontId="51" fillId="0" borderId="0" xfId="0" applyNumberFormat="1" applyFont="1" applyAlignment="1">
      <alignment horizontal="center" vertical="center"/>
    </xf>
    <xf numFmtId="3" fontId="41" fillId="0" borderId="1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45" fillId="0" borderId="35" xfId="0" applyNumberFormat="1" applyFont="1" applyBorder="1"/>
    <xf numFmtId="3" fontId="45" fillId="0" borderId="35" xfId="0" applyNumberFormat="1" applyFont="1" applyBorder="1"/>
    <xf numFmtId="3" fontId="8" fillId="0" borderId="9" xfId="0" applyNumberFormat="1" applyFont="1" applyBorder="1" applyAlignment="1">
      <alignment horizontal="right"/>
    </xf>
    <xf numFmtId="1" fontId="51" fillId="0" borderId="17" xfId="0" applyNumberFormat="1" applyFont="1" applyBorder="1" applyAlignment="1">
      <alignment horizontal="center" vertical="center"/>
    </xf>
    <xf numFmtId="0" fontId="54" fillId="3" borderId="28" xfId="0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" fontId="8" fillId="0" borderId="37" xfId="0" applyNumberFormat="1" applyFont="1" applyBorder="1" applyAlignment="1">
      <alignment horizontal="center"/>
    </xf>
    <xf numFmtId="1" fontId="10" fillId="0" borderId="71" xfId="0" applyNumberFormat="1" applyFont="1" applyBorder="1"/>
    <xf numFmtId="169" fontId="8" fillId="0" borderId="30" xfId="0" applyNumberFormat="1" applyFont="1" applyFill="1" applyBorder="1" applyAlignment="1">
      <alignment horizontal="right"/>
    </xf>
    <xf numFmtId="0" fontId="45" fillId="0" borderId="46" xfId="0" applyFont="1" applyBorder="1"/>
    <xf numFmtId="0" fontId="45" fillId="0" borderId="0" xfId="0" applyFont="1"/>
    <xf numFmtId="0" fontId="10" fillId="0" borderId="8" xfId="0" applyFont="1" applyBorder="1" applyAlignment="1">
      <alignment horizontal="center" vertical="center"/>
    </xf>
    <xf numFmtId="0" fontId="54" fillId="3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8" xfId="0" applyFont="1" applyFill="1" applyBorder="1"/>
    <xf numFmtId="0" fontId="8" fillId="0" borderId="9" xfId="0" applyFont="1" applyBorder="1"/>
    <xf numFmtId="0" fontId="8" fillId="0" borderId="9" xfId="0" applyFont="1" applyFill="1" applyBorder="1"/>
    <xf numFmtId="0" fontId="10" fillId="0" borderId="13" xfId="0" applyFont="1" applyFill="1" applyBorder="1" applyAlignment="1">
      <alignment horizontal="right" vertical="center"/>
    </xf>
    <xf numFmtId="0" fontId="8" fillId="0" borderId="13" xfId="0" applyFont="1" applyFill="1" applyBorder="1"/>
    <xf numFmtId="1" fontId="8" fillId="0" borderId="26" xfId="0" applyNumberFormat="1" applyFont="1" applyFill="1" applyBorder="1"/>
    <xf numFmtId="1" fontId="45" fillId="0" borderId="27" xfId="0" applyNumberFormat="1" applyFont="1" applyBorder="1"/>
    <xf numFmtId="164" fontId="51" fillId="0" borderId="17" xfId="1" applyNumberFormat="1" applyFont="1" applyBorder="1" applyAlignment="1">
      <alignment horizontal="center" vertical="center"/>
    </xf>
    <xf numFmtId="3" fontId="51" fillId="0" borderId="17" xfId="0" applyNumberFormat="1" applyFont="1" applyBorder="1" applyAlignment="1">
      <alignment horizontal="center" vertical="center"/>
    </xf>
    <xf numFmtId="1" fontId="51" fillId="0" borderId="18" xfId="0" applyNumberFormat="1" applyFont="1" applyBorder="1" applyAlignment="1">
      <alignment horizontal="center" vertical="center"/>
    </xf>
    <xf numFmtId="1" fontId="51" fillId="0" borderId="83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4" fillId="3" borderId="21" xfId="0" applyFont="1" applyFill="1" applyBorder="1" applyAlignment="1">
      <alignment horizontal="center" vertical="center"/>
    </xf>
    <xf numFmtId="0" fontId="54" fillId="0" borderId="8" xfId="0" applyFont="1" applyBorder="1" applyAlignment="1">
      <alignment horizontal="left"/>
    </xf>
    <xf numFmtId="0" fontId="30" fillId="0" borderId="9" xfId="0" applyFont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54" fillId="0" borderId="8" xfId="0" applyFont="1" applyBorder="1"/>
    <xf numFmtId="1" fontId="30" fillId="0" borderId="9" xfId="0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45" fillId="0" borderId="26" xfId="0" applyFont="1" applyBorder="1"/>
    <xf numFmtId="0" fontId="45" fillId="0" borderId="27" xfId="0" applyFont="1" applyBorder="1"/>
    <xf numFmtId="0" fontId="28" fillId="0" borderId="17" xfId="0" applyFont="1" applyBorder="1" applyAlignment="1">
      <alignment horizontal="center"/>
    </xf>
    <xf numFmtId="1" fontId="28" fillId="0" borderId="17" xfId="0" applyNumberFormat="1" applyFont="1" applyBorder="1" applyAlignment="1">
      <alignment horizontal="center"/>
    </xf>
    <xf numFmtId="0" fontId="55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45" fillId="0" borderId="10" xfId="0" applyFont="1" applyBorder="1"/>
    <xf numFmtId="0" fontId="8" fillId="0" borderId="8" xfId="0" applyFont="1" applyBorder="1" applyAlignment="1">
      <alignment horizontal="left"/>
    </xf>
    <xf numFmtId="0" fontId="45" fillId="0" borderId="8" xfId="0" applyFont="1" applyBorder="1"/>
    <xf numFmtId="1" fontId="8" fillId="0" borderId="14" xfId="0" applyNumberFormat="1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10" fillId="0" borderId="41" xfId="0" applyFont="1" applyBorder="1"/>
    <xf numFmtId="0" fontId="10" fillId="0" borderId="41" xfId="0" applyFont="1" applyBorder="1" applyAlignment="1"/>
    <xf numFmtId="1" fontId="10" fillId="0" borderId="41" xfId="0" applyNumberFormat="1" applyFont="1" applyBorder="1" applyAlignment="1">
      <alignment horizontal="center"/>
    </xf>
    <xf numFmtId="1" fontId="10" fillId="0" borderId="41" xfId="0" applyNumberFormat="1" applyFont="1" applyBorder="1"/>
    <xf numFmtId="1" fontId="10" fillId="0" borderId="41" xfId="0" applyNumberFormat="1" applyFont="1" applyBorder="1" applyAlignment="1">
      <alignment horizontal="right"/>
    </xf>
    <xf numFmtId="0" fontId="45" fillId="0" borderId="0" xfId="0" applyFont="1" applyBorder="1"/>
    <xf numFmtId="0" fontId="8" fillId="0" borderId="33" xfId="0" applyFont="1" applyFill="1" applyBorder="1"/>
    <xf numFmtId="0" fontId="8" fillId="0" borderId="23" xfId="0" applyFont="1" applyFill="1" applyBorder="1"/>
    <xf numFmtId="169" fontId="8" fillId="0" borderId="23" xfId="0" applyNumberFormat="1" applyFont="1" applyFill="1" applyBorder="1" applyAlignment="1">
      <alignment horizontal="right"/>
    </xf>
    <xf numFmtId="170" fontId="8" fillId="0" borderId="23" xfId="0" applyNumberFormat="1" applyFont="1" applyFill="1" applyBorder="1" applyAlignment="1">
      <alignment horizontal="right"/>
    </xf>
    <xf numFmtId="1" fontId="8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right"/>
    </xf>
    <xf numFmtId="1" fontId="8" fillId="0" borderId="3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10" fillId="0" borderId="43" xfId="0" applyFont="1" applyFill="1" applyBorder="1" applyAlignment="1">
      <alignment horizontal="right"/>
    </xf>
    <xf numFmtId="0" fontId="8" fillId="0" borderId="44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169" fontId="4" fillId="0" borderId="11" xfId="0" applyNumberFormat="1" applyFont="1" applyBorder="1" applyAlignment="1">
      <alignment horizontal="right"/>
    </xf>
    <xf numFmtId="0" fontId="46" fillId="0" borderId="7" xfId="0" applyFont="1" applyBorder="1"/>
    <xf numFmtId="3" fontId="4" fillId="0" borderId="8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169" fontId="4" fillId="0" borderId="80" xfId="0" applyNumberFormat="1" applyFont="1" applyBorder="1" applyAlignment="1">
      <alignment horizontal="center"/>
    </xf>
    <xf numFmtId="0" fontId="41" fillId="0" borderId="29" xfId="0" applyFont="1" applyBorder="1" applyAlignment="1">
      <alignment horizontal="center" vertical="center"/>
    </xf>
    <xf numFmtId="4" fontId="41" fillId="0" borderId="30" xfId="0" applyNumberFormat="1" applyFont="1" applyBorder="1" applyAlignment="1">
      <alignment horizontal="right" vertical="center"/>
    </xf>
    <xf numFmtId="0" fontId="41" fillId="0" borderId="7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/>
    </xf>
    <xf numFmtId="1" fontId="46" fillId="0" borderId="7" xfId="0" applyNumberFormat="1" applyFont="1" applyBorder="1"/>
    <xf numFmtId="0" fontId="9" fillId="0" borderId="2" xfId="0" applyFont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21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1" fontId="54" fillId="0" borderId="9" xfId="0" applyNumberFormat="1" applyFont="1" applyBorder="1" applyAlignment="1">
      <alignment horizontal="center"/>
    </xf>
    <xf numFmtId="1" fontId="55" fillId="0" borderId="17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1" fontId="55" fillId="0" borderId="17" xfId="0" applyNumberFormat="1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1" fontId="54" fillId="0" borderId="9" xfId="0" applyNumberFormat="1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45" fillId="0" borderId="24" xfId="0" applyNumberFormat="1" applyFont="1" applyBorder="1"/>
    <xf numFmtId="3" fontId="8" fillId="0" borderId="14" xfId="0" applyNumberFormat="1" applyFont="1" applyBorder="1" applyAlignment="1">
      <alignment horizontal="center"/>
    </xf>
    <xf numFmtId="3" fontId="51" fillId="0" borderId="41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51" fillId="0" borderId="17" xfId="1" applyNumberFormat="1" applyFont="1" applyBorder="1" applyAlignment="1">
      <alignment horizontal="center" vertical="center"/>
    </xf>
    <xf numFmtId="3" fontId="45" fillId="0" borderId="14" xfId="0" applyNumberFormat="1" applyFont="1" applyBorder="1" applyAlignment="1">
      <alignment horizontal="center"/>
    </xf>
    <xf numFmtId="3" fontId="51" fillId="0" borderId="41" xfId="0" applyNumberFormat="1" applyFont="1" applyBorder="1" applyAlignment="1">
      <alignment horizontal="center" vertical="center"/>
    </xf>
    <xf numFmtId="3" fontId="45" fillId="0" borderId="23" xfId="0" applyNumberFormat="1" applyFont="1" applyBorder="1" applyAlignment="1">
      <alignment vertical="center"/>
    </xf>
    <xf numFmtId="3" fontId="45" fillId="0" borderId="9" xfId="0" applyNumberFormat="1" applyFont="1" applyBorder="1" applyAlignment="1">
      <alignment vertical="center"/>
    </xf>
    <xf numFmtId="3" fontId="8" fillId="0" borderId="21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 vertical="center"/>
    </xf>
    <xf numFmtId="3" fontId="51" fillId="0" borderId="30" xfId="0" applyNumberFormat="1" applyFont="1" applyBorder="1" applyAlignment="1">
      <alignment horizontal="center" vertical="center"/>
    </xf>
    <xf numFmtId="3" fontId="51" fillId="0" borderId="18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8" fillId="0" borderId="80" xfId="0" applyNumberFormat="1" applyFont="1" applyBorder="1" applyAlignment="1">
      <alignment horizontal="center"/>
    </xf>
    <xf numFmtId="0" fontId="54" fillId="3" borderId="29" xfId="0" applyFont="1" applyFill="1" applyBorder="1" applyAlignment="1">
      <alignment horizontal="center" vertical="center"/>
    </xf>
    <xf numFmtId="0" fontId="54" fillId="3" borderId="3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54" fillId="0" borderId="33" xfId="0" applyFont="1" applyBorder="1" applyAlignment="1">
      <alignment horizontal="center"/>
    </xf>
    <xf numFmtId="0" fontId="30" fillId="0" borderId="34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1" fontId="30" fillId="0" borderId="12" xfId="0" applyNumberFormat="1" applyFont="1" applyBorder="1" applyAlignment="1">
      <alignment horizontal="center"/>
    </xf>
    <xf numFmtId="1" fontId="54" fillId="0" borderId="8" xfId="0" applyNumberFormat="1" applyFont="1" applyBorder="1" applyAlignment="1">
      <alignment horizontal="center"/>
    </xf>
    <xf numFmtId="1" fontId="54" fillId="0" borderId="14" xfId="0" applyNumberFormat="1" applyFont="1" applyBorder="1" applyAlignment="1">
      <alignment horizontal="center"/>
    </xf>
    <xf numFmtId="1" fontId="30" fillId="0" borderId="14" xfId="0" applyNumberFormat="1" applyFont="1" applyBorder="1" applyAlignment="1">
      <alignment horizontal="center"/>
    </xf>
    <xf numFmtId="1" fontId="54" fillId="0" borderId="20" xfId="0" applyNumberFormat="1" applyFont="1" applyBorder="1" applyAlignment="1">
      <alignment horizontal="center"/>
    </xf>
    <xf numFmtId="1" fontId="30" fillId="0" borderId="22" xfId="0" applyNumberFormat="1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169" fontId="2" fillId="0" borderId="9" xfId="0" applyNumberFormat="1" applyFont="1" applyBorder="1" applyAlignment="1">
      <alignment horizontal="center"/>
    </xf>
    <xf numFmtId="169" fontId="8" fillId="0" borderId="9" xfId="0" applyNumberFormat="1" applyFont="1" applyBorder="1" applyAlignment="1">
      <alignment horizontal="center"/>
    </xf>
    <xf numFmtId="170" fontId="8" fillId="0" borderId="9" xfId="0" applyNumberFormat="1" applyFont="1" applyFill="1" applyBorder="1" applyAlignment="1">
      <alignment horizontal="center"/>
    </xf>
    <xf numFmtId="1" fontId="45" fillId="0" borderId="27" xfId="0" applyNumberFormat="1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169" fontId="8" fillId="0" borderId="23" xfId="0" applyNumberFormat="1" applyFont="1" applyFill="1" applyBorder="1" applyAlignment="1">
      <alignment horizontal="center"/>
    </xf>
    <xf numFmtId="169" fontId="8" fillId="0" borderId="9" xfId="0" applyNumberFormat="1" applyFont="1" applyFill="1" applyBorder="1" applyAlignment="1">
      <alignment horizontal="center"/>
    </xf>
    <xf numFmtId="169" fontId="8" fillId="0" borderId="44" xfId="0" applyNumberFormat="1" applyFont="1" applyFill="1" applyBorder="1" applyAlignment="1">
      <alignment horizontal="center"/>
    </xf>
    <xf numFmtId="0" fontId="39" fillId="0" borderId="46" xfId="0" applyFont="1" applyBorder="1" applyAlignment="1">
      <alignment horizontal="center"/>
    </xf>
    <xf numFmtId="1" fontId="55" fillId="0" borderId="57" xfId="0" applyNumberFormat="1" applyFont="1" applyBorder="1" applyAlignment="1">
      <alignment horizontal="center"/>
    </xf>
    <xf numFmtId="1" fontId="28" fillId="0" borderId="84" xfId="0" applyNumberFormat="1" applyFont="1" applyBorder="1" applyAlignment="1">
      <alignment horizontal="center"/>
    </xf>
    <xf numFmtId="1" fontId="45" fillId="0" borderId="24" xfId="0" applyNumberFormat="1" applyFont="1" applyBorder="1"/>
    <xf numFmtId="3" fontId="51" fillId="0" borderId="30" xfId="0" applyNumberFormat="1" applyFont="1" applyBorder="1" applyAlignment="1">
      <alignment horizontal="right" vertic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4" fillId="0" borderId="8" xfId="0" applyFont="1" applyFill="1" applyBorder="1" applyAlignment="1"/>
    <xf numFmtId="0" fontId="0" fillId="0" borderId="9" xfId="0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6" fillId="0" borderId="5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55" xfId="0" applyFont="1" applyBorder="1" applyAlignment="1">
      <alignment horizontal="center" wrapText="1"/>
    </xf>
    <xf numFmtId="167" fontId="1" fillId="0" borderId="56" xfId="0" applyNumberFormat="1" applyFont="1" applyFill="1" applyBorder="1" applyAlignment="1">
      <alignment horizontal="center" vertical="center"/>
    </xf>
    <xf numFmtId="167" fontId="2" fillId="0" borderId="56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68" fontId="5" fillId="0" borderId="55" xfId="0" applyNumberFormat="1" applyFont="1" applyBorder="1" applyAlignment="1">
      <alignment horizontal="center" wrapText="1"/>
    </xf>
    <xf numFmtId="168" fontId="5" fillId="0" borderId="53" xfId="0" applyNumberFormat="1" applyFont="1" applyBorder="1" applyAlignment="1">
      <alignment horizontal="center" wrapText="1"/>
    </xf>
    <xf numFmtId="168" fontId="5" fillId="0" borderId="54" xfId="0" applyNumberFormat="1" applyFont="1" applyBorder="1" applyAlignment="1">
      <alignment horizontal="center" wrapText="1"/>
    </xf>
    <xf numFmtId="167" fontId="1" fillId="0" borderId="56" xfId="0" applyNumberFormat="1" applyFont="1" applyFill="1" applyBorder="1" applyAlignment="1">
      <alignment horizontal="right" vertical="center"/>
    </xf>
    <xf numFmtId="167" fontId="2" fillId="0" borderId="56" xfId="0" applyNumberFormat="1" applyFont="1" applyFill="1" applyBorder="1" applyAlignment="1">
      <alignment horizontal="right" vertical="center"/>
    </xf>
    <xf numFmtId="0" fontId="47" fillId="0" borderId="46" xfId="0" applyFont="1" applyBorder="1" applyAlignment="1">
      <alignment horizontal="center"/>
    </xf>
    <xf numFmtId="0" fontId="48" fillId="0" borderId="57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168" fontId="17" fillId="0" borderId="23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52" xfId="0" applyFont="1" applyBorder="1" applyAlignment="1">
      <alignment horizont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1" fontId="21" fillId="0" borderId="35" xfId="0" applyNumberFormat="1" applyFont="1" applyBorder="1" applyAlignment="1">
      <alignment horizontal="center"/>
    </xf>
    <xf numFmtId="1" fontId="21" fillId="0" borderId="58" xfId="0" applyNumberFormat="1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38" fillId="0" borderId="42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46" fillId="0" borderId="59" xfId="0" applyFont="1" applyBorder="1" applyAlignment="1">
      <alignment horizontal="center"/>
    </xf>
    <xf numFmtId="0" fontId="46" fillId="0" borderId="60" xfId="0" applyFont="1" applyBorder="1" applyAlignment="1">
      <alignment horizontal="center"/>
    </xf>
    <xf numFmtId="0" fontId="38" fillId="0" borderId="63" xfId="0" applyFont="1" applyBorder="1" applyAlignment="1">
      <alignment horizontal="center"/>
    </xf>
    <xf numFmtId="0" fontId="38" fillId="0" borderId="38" xfId="0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46" fillId="0" borderId="58" xfId="0" applyFont="1" applyBorder="1" applyAlignment="1">
      <alignment horizontal="center"/>
    </xf>
    <xf numFmtId="0" fontId="46" fillId="0" borderId="9" xfId="0" applyFont="1" applyBorder="1" applyAlignment="1">
      <alignment horizontal="center"/>
    </xf>
    <xf numFmtId="1" fontId="23" fillId="0" borderId="17" xfId="0" applyNumberFormat="1" applyFont="1" applyBorder="1" applyAlignment="1">
      <alignment horizontal="center"/>
    </xf>
    <xf numFmtId="0" fontId="38" fillId="0" borderId="67" xfId="0" applyFont="1" applyBorder="1" applyAlignment="1">
      <alignment horizontal="center"/>
    </xf>
    <xf numFmtId="0" fontId="38" fillId="0" borderId="40" xfId="0" applyFont="1" applyBorder="1" applyAlignment="1">
      <alignment horizontal="center"/>
    </xf>
    <xf numFmtId="1" fontId="21" fillId="0" borderId="37" xfId="0" applyNumberFormat="1" applyFont="1" applyBorder="1" applyAlignment="1">
      <alignment horizontal="center"/>
    </xf>
    <xf numFmtId="1" fontId="21" fillId="0" borderId="65" xfId="0" applyNumberFormat="1" applyFont="1" applyBorder="1" applyAlignment="1">
      <alignment horizontal="center"/>
    </xf>
    <xf numFmtId="0" fontId="21" fillId="0" borderId="74" xfId="0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65" xfId="0" applyFont="1" applyBorder="1" applyAlignment="1">
      <alignment horizontal="center"/>
    </xf>
    <xf numFmtId="0" fontId="21" fillId="0" borderId="66" xfId="0" applyFont="1" applyBorder="1" applyAlignment="1">
      <alignment horizontal="center"/>
    </xf>
    <xf numFmtId="0" fontId="50" fillId="0" borderId="50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68" xfId="0" applyFont="1" applyBorder="1" applyAlignment="1">
      <alignment horizontal="center" vertical="center"/>
    </xf>
    <xf numFmtId="0" fontId="50" fillId="0" borderId="69" xfId="0" applyFont="1" applyBorder="1" applyAlignment="1">
      <alignment horizontal="center" vertical="center"/>
    </xf>
    <xf numFmtId="0" fontId="39" fillId="0" borderId="9" xfId="0" applyFont="1" applyBorder="1" applyAlignment="1"/>
    <xf numFmtId="1" fontId="4" fillId="0" borderId="35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70" xfId="0" applyNumberFormat="1" applyFont="1" applyBorder="1" applyAlignment="1">
      <alignment horizontal="center"/>
    </xf>
    <xf numFmtId="1" fontId="17" fillId="0" borderId="71" xfId="0" applyNumberFormat="1" applyFont="1" applyBorder="1" applyAlignment="1">
      <alignment horizontal="center"/>
    </xf>
    <xf numFmtId="1" fontId="17" fillId="0" borderId="49" xfId="0" applyNumberFormat="1" applyFont="1" applyBorder="1" applyAlignment="1">
      <alignment horizontal="center"/>
    </xf>
    <xf numFmtId="0" fontId="50" fillId="0" borderId="71" xfId="0" applyFont="1" applyBorder="1" applyAlignment="1">
      <alignment horizontal="center"/>
    </xf>
    <xf numFmtId="0" fontId="50" fillId="0" borderId="72" xfId="0" applyFont="1" applyBorder="1" applyAlignment="1">
      <alignment horizontal="center"/>
    </xf>
    <xf numFmtId="0" fontId="50" fillId="0" borderId="7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1" fontId="21" fillId="0" borderId="77" xfId="0" applyNumberFormat="1" applyFont="1" applyBorder="1" applyAlignment="1">
      <alignment horizontal="center" vertical="center"/>
    </xf>
    <xf numFmtId="1" fontId="21" fillId="0" borderId="76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8" fillId="0" borderId="72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0" fontId="28" fillId="0" borderId="5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45" fillId="0" borderId="63" xfId="0" applyFont="1" applyBorder="1" applyAlignment="1">
      <alignment horizontal="center"/>
    </xf>
    <xf numFmtId="0" fontId="45" fillId="0" borderId="38" xfId="0" applyFont="1" applyBorder="1" applyAlignment="1">
      <alignment horizontal="center"/>
    </xf>
    <xf numFmtId="1" fontId="54" fillId="0" borderId="35" xfId="0" applyNumberFormat="1" applyFont="1" applyBorder="1" applyAlignment="1">
      <alignment horizontal="center"/>
    </xf>
    <xf numFmtId="1" fontId="54" fillId="0" borderId="58" xfId="0" applyNumberFormat="1" applyFont="1" applyBorder="1" applyAlignment="1">
      <alignment horizontal="center"/>
    </xf>
    <xf numFmtId="0" fontId="54" fillId="0" borderId="35" xfId="0" applyFont="1" applyBorder="1" applyAlignment="1">
      <alignment horizontal="center"/>
    </xf>
    <xf numFmtId="0" fontId="56" fillId="0" borderId="58" xfId="0" applyFont="1" applyBorder="1" applyAlignment="1">
      <alignment horizontal="center"/>
    </xf>
    <xf numFmtId="0" fontId="54" fillId="0" borderId="58" xfId="0" applyFont="1" applyBorder="1" applyAlignment="1">
      <alignment horizontal="center"/>
    </xf>
    <xf numFmtId="1" fontId="54" fillId="0" borderId="9" xfId="0" applyNumberFormat="1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0" fontId="45" fillId="0" borderId="58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45" fillId="0" borderId="20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75" xfId="0" applyFont="1" applyBorder="1" applyAlignment="1">
      <alignment horizontal="center"/>
    </xf>
    <xf numFmtId="0" fontId="54" fillId="0" borderId="74" xfId="0" applyFont="1" applyBorder="1" applyAlignment="1">
      <alignment horizontal="center"/>
    </xf>
    <xf numFmtId="0" fontId="54" fillId="0" borderId="64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52" fillId="0" borderId="4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45" fillId="0" borderId="59" xfId="0" applyFont="1" applyBorder="1" applyAlignment="1">
      <alignment horizontal="center"/>
    </xf>
    <xf numFmtId="0" fontId="45" fillId="0" borderId="60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54" fillId="0" borderId="32" xfId="0" applyFont="1" applyBorder="1" applyAlignment="1">
      <alignment horizontal="center"/>
    </xf>
    <xf numFmtId="0" fontId="45" fillId="0" borderId="78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1" fontId="55" fillId="0" borderId="17" xfId="0" applyNumberFormat="1" applyFont="1" applyBorder="1" applyAlignment="1">
      <alignment horizontal="center"/>
    </xf>
    <xf numFmtId="1" fontId="54" fillId="0" borderId="21" xfId="0" applyNumberFormat="1" applyFont="1" applyBorder="1" applyAlignment="1">
      <alignment horizontal="center"/>
    </xf>
    <xf numFmtId="3" fontId="10" fillId="0" borderId="48" xfId="0" applyNumberFormat="1" applyFont="1" applyBorder="1" applyAlignment="1">
      <alignment horizontal="center"/>
    </xf>
    <xf numFmtId="3" fontId="10" fillId="0" borderId="49" xfId="0" applyNumberFormat="1" applyFont="1" applyBorder="1" applyAlignment="1">
      <alignment horizontal="center"/>
    </xf>
    <xf numFmtId="0" fontId="51" fillId="0" borderId="67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8" fillId="0" borderId="8" xfId="0" applyFont="1" applyFill="1" applyBorder="1" applyAlignment="1"/>
    <xf numFmtId="0" fontId="45" fillId="0" borderId="9" xfId="0" applyFont="1" applyBorder="1" applyAlignment="1"/>
    <xf numFmtId="3" fontId="8" fillId="0" borderId="81" xfId="0" applyNumberFormat="1" applyFont="1" applyBorder="1" applyAlignment="1">
      <alignment horizontal="center"/>
    </xf>
    <xf numFmtId="3" fontId="8" fillId="0" borderId="36" xfId="0" applyNumberFormat="1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3" fontId="8" fillId="0" borderId="82" xfId="0" applyNumberFormat="1" applyFont="1" applyBorder="1" applyAlignment="1">
      <alignment horizontal="center"/>
    </xf>
    <xf numFmtId="3" fontId="8" fillId="0" borderId="70" xfId="0" applyNumberFormat="1" applyFont="1" applyBorder="1" applyAlignment="1">
      <alignment horizontal="center"/>
    </xf>
    <xf numFmtId="0" fontId="50" fillId="0" borderId="50" xfId="0" applyFont="1" applyBorder="1" applyAlignment="1">
      <alignment horizontal="center"/>
    </xf>
    <xf numFmtId="0" fontId="50" fillId="0" borderId="51" xfId="0" applyFont="1" applyBorder="1" applyAlignment="1">
      <alignment horizontal="center"/>
    </xf>
    <xf numFmtId="0" fontId="50" fillId="0" borderId="52" xfId="0" applyFont="1" applyBorder="1" applyAlignment="1">
      <alignment horizontal="center"/>
    </xf>
    <xf numFmtId="0" fontId="46" fillId="0" borderId="42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46" fillId="0" borderId="63" xfId="0" applyFont="1" applyBorder="1" applyAlignment="1">
      <alignment horizontal="center"/>
    </xf>
    <xf numFmtId="0" fontId="46" fillId="0" borderId="38" xfId="0" applyFont="1" applyBorder="1" applyAlignment="1">
      <alignment horizontal="center"/>
    </xf>
    <xf numFmtId="1" fontId="4" fillId="0" borderId="82" xfId="0" applyNumberFormat="1" applyFont="1" applyBorder="1" applyAlignment="1">
      <alignment horizontal="center"/>
    </xf>
    <xf numFmtId="1" fontId="17" fillId="0" borderId="48" xfId="0" applyNumberFormat="1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40" xfId="0" applyFont="1" applyBorder="1" applyAlignment="1">
      <alignment horizontal="center"/>
    </xf>
    <xf numFmtId="1" fontId="4" fillId="0" borderId="81" xfId="0" applyNumberFormat="1" applyFont="1" applyBorder="1" applyAlignment="1">
      <alignment horizontal="center"/>
    </xf>
    <xf numFmtId="1" fontId="10" fillId="0" borderId="48" xfId="0" applyNumberFormat="1" applyFont="1" applyBorder="1" applyAlignment="1">
      <alignment horizontal="center"/>
    </xf>
    <xf numFmtId="1" fontId="10" fillId="0" borderId="49" xfId="0" applyNumberFormat="1" applyFont="1" applyBorder="1" applyAlignment="1">
      <alignment horizontal="center"/>
    </xf>
    <xf numFmtId="1" fontId="8" fillId="0" borderId="81" xfId="0" applyNumberFormat="1" applyFont="1" applyBorder="1" applyAlignment="1">
      <alignment horizontal="center"/>
    </xf>
    <xf numFmtId="1" fontId="8" fillId="0" borderId="36" xfId="0" applyNumberFormat="1" applyFont="1" applyBorder="1" applyAlignment="1">
      <alignment horizontal="center"/>
    </xf>
    <xf numFmtId="1" fontId="8" fillId="0" borderId="82" xfId="0" applyNumberFormat="1" applyFont="1" applyBorder="1" applyAlignment="1">
      <alignment horizontal="center"/>
    </xf>
    <xf numFmtId="1" fontId="8" fillId="0" borderId="70" xfId="0" applyNumberFormat="1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168" fontId="17" fillId="4" borderId="23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57150</xdr:rowOff>
    </xdr:from>
    <xdr:to>
      <xdr:col>6</xdr:col>
      <xdr:colOff>400050</xdr:colOff>
      <xdr:row>0</xdr:row>
      <xdr:rowOff>400050</xdr:rowOff>
    </xdr:to>
    <xdr:pic>
      <xdr:nvPicPr>
        <xdr:cNvPr id="1112" name="Picture 49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57150"/>
          <a:ext cx="18669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57150</xdr:rowOff>
    </xdr:from>
    <xdr:to>
      <xdr:col>6</xdr:col>
      <xdr:colOff>400050</xdr:colOff>
      <xdr:row>0</xdr:row>
      <xdr:rowOff>400050</xdr:rowOff>
    </xdr:to>
    <xdr:pic>
      <xdr:nvPicPr>
        <xdr:cNvPr id="2123" name="Picture 49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57150"/>
          <a:ext cx="1914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57150</xdr:rowOff>
    </xdr:from>
    <xdr:to>
      <xdr:col>6</xdr:col>
      <xdr:colOff>400050</xdr:colOff>
      <xdr:row>0</xdr:row>
      <xdr:rowOff>400050</xdr:rowOff>
    </xdr:to>
    <xdr:pic>
      <xdr:nvPicPr>
        <xdr:cNvPr id="4142" name="Picture 49" descr="logo chihuahua+centroch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3475" y="57150"/>
          <a:ext cx="1914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6"/>
  <sheetViews>
    <sheetView workbookViewId="0">
      <selection activeCell="M18" sqref="M18"/>
    </sheetView>
  </sheetViews>
  <sheetFormatPr baseColWidth="10" defaultRowHeight="15"/>
  <cols>
    <col min="1" max="1" width="13.140625" customWidth="1"/>
    <col min="2" max="2" width="1.7109375" customWidth="1"/>
    <col min="3" max="3" width="5" style="147" customWidth="1"/>
    <col min="4" max="4" width="5.140625" style="145" customWidth="1"/>
    <col min="5" max="5" width="9" customWidth="1"/>
    <col min="6" max="6" width="5" customWidth="1"/>
    <col min="7" max="7" width="8.7109375" style="148" customWidth="1"/>
    <col min="8" max="8" width="5" style="145" customWidth="1"/>
    <col min="9" max="9" width="9" customWidth="1"/>
    <col min="10" max="10" width="5" style="145" customWidth="1"/>
    <col min="11" max="11" width="9.85546875" customWidth="1"/>
    <col min="12" max="12" width="5.5703125" customWidth="1"/>
    <col min="13" max="13" width="10.42578125" customWidth="1"/>
    <col min="14" max="14" width="5.42578125" style="144" customWidth="1"/>
    <col min="15" max="15" width="9.28515625" customWidth="1"/>
    <col min="16" max="16" width="5.140625" customWidth="1"/>
    <col min="17" max="17" width="10" customWidth="1"/>
    <col min="18" max="18" width="5" customWidth="1"/>
    <col min="19" max="19" width="9.42578125" customWidth="1"/>
    <col min="20" max="20" width="5" customWidth="1"/>
    <col min="21" max="21" width="9.28515625" customWidth="1"/>
    <col min="22" max="22" width="5.140625" customWidth="1"/>
    <col min="23" max="23" width="10.7109375" customWidth="1"/>
    <col min="24" max="24" width="5" style="145" customWidth="1"/>
    <col min="25" max="25" width="8.85546875" customWidth="1"/>
    <col min="26" max="26" width="5.42578125" style="145" customWidth="1"/>
    <col min="27" max="27" width="9" customWidth="1"/>
    <col min="28" max="28" width="5.28515625" style="145" customWidth="1"/>
    <col min="29" max="29" width="7.28515625" customWidth="1"/>
    <col min="30" max="30" width="6.42578125" style="145" customWidth="1"/>
    <col min="31" max="31" width="12.42578125" bestFit="1" customWidth="1"/>
    <col min="32" max="32" width="9.28515625" bestFit="1" customWidth="1"/>
    <col min="34" max="34" width="11.5703125" bestFit="1" customWidth="1"/>
  </cols>
  <sheetData>
    <row r="1" spans="1:34" s="2" customFormat="1" ht="23.25" thickBot="1">
      <c r="A1" s="556" t="s">
        <v>57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1"/>
    </row>
    <row r="2" spans="1:34" ht="15.75">
      <c r="A2" s="3" t="s">
        <v>0</v>
      </c>
      <c r="B2" s="558" t="s">
        <v>1</v>
      </c>
      <c r="C2" s="558"/>
      <c r="D2" s="559" t="s">
        <v>2</v>
      </c>
      <c r="E2" s="559"/>
      <c r="F2" s="559" t="s">
        <v>3</v>
      </c>
      <c r="G2" s="559"/>
      <c r="H2" s="559" t="s">
        <v>4</v>
      </c>
      <c r="I2" s="559"/>
      <c r="J2" s="559" t="s">
        <v>5</v>
      </c>
      <c r="K2" s="559"/>
      <c r="L2" s="560" t="s">
        <v>6</v>
      </c>
      <c r="M2" s="561"/>
      <c r="N2" s="560" t="s">
        <v>7</v>
      </c>
      <c r="O2" s="561"/>
      <c r="P2" s="560" t="s">
        <v>8</v>
      </c>
      <c r="Q2" s="561"/>
      <c r="R2" s="560" t="s">
        <v>9</v>
      </c>
      <c r="S2" s="561"/>
      <c r="T2" s="560" t="s">
        <v>10</v>
      </c>
      <c r="U2" s="561"/>
      <c r="V2" s="560" t="s">
        <v>11</v>
      </c>
      <c r="W2" s="561"/>
      <c r="X2" s="559" t="s">
        <v>12</v>
      </c>
      <c r="Y2" s="559"/>
      <c r="Z2" s="560" t="s">
        <v>13</v>
      </c>
      <c r="AA2" s="561"/>
      <c r="AB2" s="560" t="s">
        <v>13</v>
      </c>
      <c r="AC2" s="561"/>
      <c r="AD2" s="555" t="s">
        <v>14</v>
      </c>
      <c r="AE2" s="555"/>
      <c r="AF2" s="4"/>
    </row>
    <row r="3" spans="1:34" ht="15.75">
      <c r="A3" s="5"/>
      <c r="B3" s="6"/>
      <c r="C3" s="7"/>
      <c r="D3" s="543" t="s">
        <v>15</v>
      </c>
      <c r="E3" s="552"/>
      <c r="F3" s="552" t="s">
        <v>16</v>
      </c>
      <c r="G3" s="552"/>
      <c r="H3" s="552" t="s">
        <v>17</v>
      </c>
      <c r="I3" s="552"/>
      <c r="J3" s="552" t="s">
        <v>18</v>
      </c>
      <c r="K3" s="552"/>
      <c r="L3" s="542" t="s">
        <v>58</v>
      </c>
      <c r="M3" s="543"/>
      <c r="N3" s="542" t="s">
        <v>20</v>
      </c>
      <c r="O3" s="543"/>
      <c r="P3" s="542" t="s">
        <v>19</v>
      </c>
      <c r="Q3" s="543"/>
      <c r="R3" s="542" t="s">
        <v>19</v>
      </c>
      <c r="S3" s="543"/>
      <c r="T3" s="542" t="s">
        <v>20</v>
      </c>
      <c r="U3" s="543"/>
      <c r="V3" s="542" t="s">
        <v>21</v>
      </c>
      <c r="W3" s="543"/>
      <c r="X3" s="552" t="s">
        <v>22</v>
      </c>
      <c r="Y3" s="552"/>
      <c r="Z3" s="542" t="s">
        <v>23</v>
      </c>
      <c r="AA3" s="543"/>
      <c r="AB3" s="542" t="s">
        <v>23</v>
      </c>
      <c r="AC3" s="543"/>
      <c r="AD3" s="544"/>
      <c r="AE3" s="544"/>
      <c r="AF3" s="4"/>
    </row>
    <row r="4" spans="1:34">
      <c r="A4" s="9"/>
      <c r="B4" s="10"/>
      <c r="C4" s="11"/>
      <c r="D4" s="8" t="s">
        <v>24</v>
      </c>
      <c r="E4" s="8" t="s">
        <v>25</v>
      </c>
      <c r="F4" s="8" t="s">
        <v>24</v>
      </c>
      <c r="G4" s="12" t="s">
        <v>26</v>
      </c>
      <c r="H4" s="8" t="s">
        <v>27</v>
      </c>
      <c r="I4" s="8" t="s">
        <v>26</v>
      </c>
      <c r="J4" s="8" t="s">
        <v>24</v>
      </c>
      <c r="K4" s="8" t="s">
        <v>26</v>
      </c>
      <c r="L4" s="8" t="s">
        <v>24</v>
      </c>
      <c r="M4" s="8" t="s">
        <v>26</v>
      </c>
      <c r="N4" s="13" t="s">
        <v>24</v>
      </c>
      <c r="O4" s="8" t="s">
        <v>26</v>
      </c>
      <c r="P4" s="8" t="s">
        <v>24</v>
      </c>
      <c r="Q4" s="8" t="s">
        <v>26</v>
      </c>
      <c r="R4" s="8" t="s">
        <v>24</v>
      </c>
      <c r="S4" s="8" t="s">
        <v>26</v>
      </c>
      <c r="T4" s="8" t="s">
        <v>24</v>
      </c>
      <c r="U4" s="8" t="s">
        <v>26</v>
      </c>
      <c r="V4" s="8" t="s">
        <v>24</v>
      </c>
      <c r="W4" s="8" t="s">
        <v>26</v>
      </c>
      <c r="X4" s="8" t="s">
        <v>24</v>
      </c>
      <c r="Y4" s="8" t="s">
        <v>26</v>
      </c>
      <c r="Z4" s="8" t="s">
        <v>24</v>
      </c>
      <c r="AA4" s="8" t="s">
        <v>26</v>
      </c>
      <c r="AB4" s="8" t="s">
        <v>28</v>
      </c>
      <c r="AC4" s="8" t="s">
        <v>25</v>
      </c>
      <c r="AD4" s="8" t="s">
        <v>24</v>
      </c>
      <c r="AE4" s="8" t="s">
        <v>26</v>
      </c>
      <c r="AF4" s="4"/>
    </row>
    <row r="5" spans="1:34">
      <c r="A5" s="14" t="s">
        <v>29</v>
      </c>
      <c r="B5" s="15" t="s">
        <v>30</v>
      </c>
      <c r="C5" s="16">
        <v>40</v>
      </c>
      <c r="D5" s="17">
        <v>1111</v>
      </c>
      <c r="E5" s="18">
        <v>29042.5</v>
      </c>
      <c r="F5" s="17">
        <v>1538</v>
      </c>
      <c r="G5" s="18">
        <v>36060</v>
      </c>
      <c r="H5" s="17">
        <v>817</v>
      </c>
      <c r="I5" s="18">
        <v>18620</v>
      </c>
      <c r="J5" s="17">
        <v>1613</v>
      </c>
      <c r="K5" s="18">
        <v>40220</v>
      </c>
      <c r="L5" s="19">
        <v>700</v>
      </c>
      <c r="M5" s="18">
        <v>18140</v>
      </c>
      <c r="N5" s="19"/>
      <c r="O5" s="18"/>
      <c r="P5" s="19"/>
      <c r="Q5" s="18"/>
      <c r="R5" s="20"/>
      <c r="S5" s="18"/>
      <c r="T5" s="20"/>
      <c r="U5" s="18"/>
      <c r="V5" s="21"/>
      <c r="W5" s="18"/>
      <c r="X5" s="17"/>
      <c r="Y5" s="22"/>
      <c r="Z5" s="17"/>
      <c r="AA5" s="18"/>
      <c r="AB5" s="19"/>
      <c r="AC5" s="18"/>
      <c r="AD5" s="19">
        <f>SUM(D5+F5+H5+J5+X5+Z5+L5+N5+P5+R5+T5+V5+AB5)</f>
        <v>5779</v>
      </c>
      <c r="AE5" s="23">
        <f t="shared" ref="AE5:AE13" si="0">SUM(E5+G5+I5+K5+M5+O5+Q5+S5+U5+W5+Y5+AA5+AC5)</f>
        <v>142082.5</v>
      </c>
      <c r="AF5" s="4"/>
    </row>
    <row r="6" spans="1:34">
      <c r="A6" s="14" t="s">
        <v>31</v>
      </c>
      <c r="B6" s="15" t="s">
        <v>30</v>
      </c>
      <c r="C6" s="16">
        <v>20</v>
      </c>
      <c r="D6" s="24"/>
      <c r="E6" s="25"/>
      <c r="F6" s="24"/>
      <c r="G6" s="25"/>
      <c r="H6" s="24"/>
      <c r="I6" s="25"/>
      <c r="J6" s="24"/>
      <c r="K6" s="25"/>
      <c r="L6" s="26"/>
      <c r="M6" s="25"/>
      <c r="N6" s="26"/>
      <c r="O6" s="25"/>
      <c r="P6" s="26"/>
      <c r="Q6" s="25"/>
      <c r="R6" s="27"/>
      <c r="S6" s="25"/>
      <c r="T6" s="27"/>
      <c r="U6" s="25"/>
      <c r="V6" s="28"/>
      <c r="W6" s="25"/>
      <c r="X6" s="24"/>
      <c r="Y6" s="29"/>
      <c r="Z6" s="24"/>
      <c r="AA6" s="25"/>
      <c r="AB6" s="26"/>
      <c r="AC6" s="25"/>
      <c r="AD6" s="26">
        <f>SUM(D6+F6+H6+J6+L6+N6+P6+R6+T6+V6+X6+Z6)</f>
        <v>0</v>
      </c>
      <c r="AE6" s="30">
        <f t="shared" si="0"/>
        <v>0</v>
      </c>
      <c r="AF6" s="4"/>
    </row>
    <row r="7" spans="1:34">
      <c r="A7" s="31" t="s">
        <v>32</v>
      </c>
      <c r="B7" s="15" t="s">
        <v>30</v>
      </c>
      <c r="C7" s="16">
        <v>25</v>
      </c>
      <c r="D7" s="24">
        <v>18</v>
      </c>
      <c r="E7" s="25">
        <v>375</v>
      </c>
      <c r="F7" s="24">
        <v>12</v>
      </c>
      <c r="G7" s="25">
        <v>262.5</v>
      </c>
      <c r="H7" s="24">
        <v>20</v>
      </c>
      <c r="I7" s="25">
        <v>262.5</v>
      </c>
      <c r="J7" s="24">
        <v>6</v>
      </c>
      <c r="K7" s="25">
        <v>100</v>
      </c>
      <c r="L7" s="26">
        <v>13</v>
      </c>
      <c r="M7" s="25">
        <v>275</v>
      </c>
      <c r="N7" s="26"/>
      <c r="O7" s="25"/>
      <c r="P7" s="26"/>
      <c r="Q7" s="25"/>
      <c r="R7" s="27"/>
      <c r="S7" s="25"/>
      <c r="T7" s="27"/>
      <c r="U7" s="25"/>
      <c r="V7" s="28"/>
      <c r="W7" s="25"/>
      <c r="X7" s="24"/>
      <c r="Y7" s="29"/>
      <c r="Z7" s="24"/>
      <c r="AA7" s="25"/>
      <c r="AB7" s="26"/>
      <c r="AC7" s="25"/>
      <c r="AD7" s="26">
        <f t="shared" ref="AD7:AD15" si="1">SUM(D7+F7+H7+J7+L7+N7+P7+R7+T7+V7+X7+Z7+AB7)</f>
        <v>69</v>
      </c>
      <c r="AE7" s="30">
        <f t="shared" si="0"/>
        <v>1275</v>
      </c>
      <c r="AF7" s="4"/>
    </row>
    <row r="8" spans="1:34">
      <c r="A8" s="31" t="s">
        <v>32</v>
      </c>
      <c r="B8" s="15" t="s">
        <v>30</v>
      </c>
      <c r="C8" s="16">
        <v>12.5</v>
      </c>
      <c r="D8" s="24"/>
      <c r="E8" s="25"/>
      <c r="F8" s="24"/>
      <c r="G8" s="25"/>
      <c r="H8" s="24"/>
      <c r="I8" s="25"/>
      <c r="J8" s="24"/>
      <c r="K8" s="25"/>
      <c r="L8" s="26"/>
      <c r="M8" s="25"/>
      <c r="N8" s="26"/>
      <c r="O8" s="25"/>
      <c r="P8" s="26"/>
      <c r="Q8" s="25"/>
      <c r="R8" s="27"/>
      <c r="S8" s="25"/>
      <c r="T8" s="27"/>
      <c r="U8" s="25"/>
      <c r="V8" s="28"/>
      <c r="W8" s="25"/>
      <c r="X8" s="24"/>
      <c r="Y8" s="29"/>
      <c r="Z8" s="24"/>
      <c r="AA8" s="25"/>
      <c r="AB8" s="26"/>
      <c r="AC8" s="25"/>
      <c r="AD8" s="26">
        <f t="shared" si="1"/>
        <v>0</v>
      </c>
      <c r="AE8" s="30">
        <f t="shared" si="0"/>
        <v>0</v>
      </c>
      <c r="AF8" s="4"/>
    </row>
    <row r="9" spans="1:34">
      <c r="A9" s="31" t="s">
        <v>33</v>
      </c>
      <c r="B9" s="15" t="s">
        <v>30</v>
      </c>
      <c r="C9" s="16">
        <v>10</v>
      </c>
      <c r="D9" s="24">
        <v>197</v>
      </c>
      <c r="E9" s="25">
        <v>2360</v>
      </c>
      <c r="F9" s="24">
        <v>77</v>
      </c>
      <c r="G9" s="25">
        <v>1030</v>
      </c>
      <c r="H9" s="24">
        <v>1157</v>
      </c>
      <c r="I9" s="25">
        <v>16440</v>
      </c>
      <c r="J9" s="24">
        <v>1821</v>
      </c>
      <c r="K9" s="25">
        <v>23560</v>
      </c>
      <c r="L9" s="26">
        <v>196</v>
      </c>
      <c r="M9" s="25">
        <v>2750</v>
      </c>
      <c r="N9" s="26"/>
      <c r="O9" s="25"/>
      <c r="P9" s="26"/>
      <c r="Q9" s="25"/>
      <c r="R9" s="27"/>
      <c r="S9" s="25"/>
      <c r="T9" s="27"/>
      <c r="U9" s="25"/>
      <c r="V9" s="28"/>
      <c r="W9" s="25"/>
      <c r="X9" s="24"/>
      <c r="Y9" s="29"/>
      <c r="Z9" s="24"/>
      <c r="AA9" s="25"/>
      <c r="AB9" s="26"/>
      <c r="AC9" s="25"/>
      <c r="AD9" s="26">
        <f t="shared" si="1"/>
        <v>3448</v>
      </c>
      <c r="AE9" s="30">
        <f t="shared" si="0"/>
        <v>46140</v>
      </c>
      <c r="AF9" s="4"/>
    </row>
    <row r="10" spans="1:34">
      <c r="A10" s="31" t="s">
        <v>33</v>
      </c>
      <c r="B10" s="15" t="s">
        <v>30</v>
      </c>
      <c r="C10" s="16">
        <v>20</v>
      </c>
      <c r="D10" s="24">
        <v>8</v>
      </c>
      <c r="E10" s="25">
        <v>0</v>
      </c>
      <c r="F10" s="24">
        <v>2</v>
      </c>
      <c r="G10" s="25"/>
      <c r="H10" s="24"/>
      <c r="I10" s="25"/>
      <c r="J10" s="24"/>
      <c r="K10" s="25"/>
      <c r="L10" s="26"/>
      <c r="M10" s="25"/>
      <c r="N10" s="26"/>
      <c r="O10" s="25"/>
      <c r="P10" s="26"/>
      <c r="Q10" s="25"/>
      <c r="R10" s="27"/>
      <c r="S10" s="25"/>
      <c r="T10" s="27"/>
      <c r="U10" s="25"/>
      <c r="V10" s="28"/>
      <c r="W10" s="25"/>
      <c r="X10" s="24"/>
      <c r="Y10" s="29"/>
      <c r="Z10" s="24"/>
      <c r="AA10" s="25"/>
      <c r="AB10" s="26"/>
      <c r="AC10" s="25"/>
      <c r="AD10" s="26">
        <f t="shared" si="1"/>
        <v>10</v>
      </c>
      <c r="AE10" s="30">
        <f t="shared" si="0"/>
        <v>0</v>
      </c>
      <c r="AF10" s="4"/>
    </row>
    <row r="11" spans="1:34">
      <c r="A11" s="31" t="s">
        <v>34</v>
      </c>
      <c r="B11" s="15" t="s">
        <v>30</v>
      </c>
      <c r="C11" s="16">
        <v>15</v>
      </c>
      <c r="D11" s="24">
        <v>775</v>
      </c>
      <c r="E11" s="25">
        <v>9285</v>
      </c>
      <c r="F11" s="24">
        <v>836</v>
      </c>
      <c r="G11" s="25">
        <v>8692.5</v>
      </c>
      <c r="H11" s="24">
        <v>1784</v>
      </c>
      <c r="I11" s="25">
        <v>18359.5</v>
      </c>
      <c r="J11" s="24">
        <v>2018</v>
      </c>
      <c r="K11" s="25">
        <v>19672.5</v>
      </c>
      <c r="L11" s="26">
        <v>866</v>
      </c>
      <c r="M11" s="25">
        <v>8482.6</v>
      </c>
      <c r="N11" s="26"/>
      <c r="O11" s="25"/>
      <c r="P11" s="26"/>
      <c r="Q11" s="25"/>
      <c r="R11" s="27"/>
      <c r="S11" s="25"/>
      <c r="T11" s="27"/>
      <c r="U11" s="25"/>
      <c r="V11" s="28"/>
      <c r="W11" s="25"/>
      <c r="X11" s="24"/>
      <c r="Y11" s="29"/>
      <c r="Z11" s="24"/>
      <c r="AA11" s="25"/>
      <c r="AB11" s="26"/>
      <c r="AC11" s="25"/>
      <c r="AD11" s="26">
        <f t="shared" si="1"/>
        <v>6279</v>
      </c>
      <c r="AE11" s="30">
        <f t="shared" si="0"/>
        <v>64492.1</v>
      </c>
      <c r="AF11" s="4"/>
    </row>
    <row r="12" spans="1:34">
      <c r="A12" s="31" t="s">
        <v>34</v>
      </c>
      <c r="B12" s="15" t="s">
        <v>30</v>
      </c>
      <c r="C12" s="16">
        <v>7.5</v>
      </c>
      <c r="D12" s="24">
        <v>4</v>
      </c>
      <c r="E12" s="25">
        <v>0</v>
      </c>
      <c r="F12" s="24">
        <v>91</v>
      </c>
      <c r="G12" s="25"/>
      <c r="H12" s="24"/>
      <c r="I12" s="25"/>
      <c r="J12" s="24"/>
      <c r="K12" s="25"/>
      <c r="L12" s="26"/>
      <c r="M12" s="25"/>
      <c r="N12" s="26"/>
      <c r="O12" s="25"/>
      <c r="P12" s="32"/>
      <c r="Q12" s="25"/>
      <c r="R12" s="27"/>
      <c r="S12" s="25"/>
      <c r="T12" s="27"/>
      <c r="U12" s="25"/>
      <c r="V12" s="28"/>
      <c r="W12" s="25"/>
      <c r="X12" s="24"/>
      <c r="Y12" s="29"/>
      <c r="Z12" s="24"/>
      <c r="AA12" s="25"/>
      <c r="AB12" s="26"/>
      <c r="AC12" s="25"/>
      <c r="AD12" s="26">
        <f t="shared" si="1"/>
        <v>95</v>
      </c>
      <c r="AE12" s="30">
        <f t="shared" si="0"/>
        <v>0</v>
      </c>
      <c r="AF12" s="4"/>
    </row>
    <row r="13" spans="1:34">
      <c r="A13" s="14" t="s">
        <v>35</v>
      </c>
      <c r="B13" s="15" t="s">
        <v>30</v>
      </c>
      <c r="C13" s="16">
        <v>100</v>
      </c>
      <c r="D13" s="24"/>
      <c r="E13" s="25"/>
      <c r="F13" s="24"/>
      <c r="G13" s="25"/>
      <c r="H13" s="24"/>
      <c r="I13" s="25"/>
      <c r="J13" s="24"/>
      <c r="K13" s="25"/>
      <c r="L13" s="26"/>
      <c r="M13" s="25"/>
      <c r="N13" s="26"/>
      <c r="O13" s="25"/>
      <c r="P13" s="26"/>
      <c r="Q13" s="25"/>
      <c r="R13" s="27"/>
      <c r="S13" s="25"/>
      <c r="T13" s="27"/>
      <c r="U13" s="25"/>
      <c r="V13" s="28"/>
      <c r="W13" s="25"/>
      <c r="X13" s="24"/>
      <c r="Y13" s="29"/>
      <c r="Z13" s="24"/>
      <c r="AA13" s="25"/>
      <c r="AB13" s="26"/>
      <c r="AC13" s="25"/>
      <c r="AD13" s="26">
        <f t="shared" si="1"/>
        <v>0</v>
      </c>
      <c r="AE13" s="30">
        <f t="shared" si="0"/>
        <v>0</v>
      </c>
      <c r="AF13" s="4"/>
    </row>
    <row r="14" spans="1:34">
      <c r="A14" s="33" t="s">
        <v>36</v>
      </c>
      <c r="B14" s="34" t="s">
        <v>30</v>
      </c>
      <c r="C14" s="35">
        <v>0</v>
      </c>
      <c r="D14" s="36">
        <v>1646</v>
      </c>
      <c r="E14" s="37"/>
      <c r="F14" s="36">
        <v>1874</v>
      </c>
      <c r="G14" s="37"/>
      <c r="H14" s="36">
        <v>2351</v>
      </c>
      <c r="I14" s="37"/>
      <c r="J14" s="36">
        <v>2603</v>
      </c>
      <c r="K14" s="37"/>
      <c r="L14" s="38">
        <v>886</v>
      </c>
      <c r="M14" s="37"/>
      <c r="N14" s="38"/>
      <c r="O14" s="37"/>
      <c r="P14" s="38"/>
      <c r="Q14" s="37"/>
      <c r="R14" s="39"/>
      <c r="S14" s="37"/>
      <c r="T14" s="39"/>
      <c r="U14" s="37"/>
      <c r="V14" s="40"/>
      <c r="W14" s="37"/>
      <c r="X14" s="36"/>
      <c r="Y14" s="41"/>
      <c r="Z14" s="36"/>
      <c r="AA14" s="37"/>
      <c r="AB14" s="38"/>
      <c r="AC14" s="37"/>
      <c r="AD14" s="38">
        <f t="shared" si="1"/>
        <v>9360</v>
      </c>
      <c r="AE14" s="42"/>
      <c r="AF14" s="43"/>
    </row>
    <row r="15" spans="1:34" s="52" customFormat="1" ht="23.25" thickBot="1">
      <c r="A15" s="44" t="s">
        <v>37</v>
      </c>
      <c r="B15" s="45"/>
      <c r="C15" s="46"/>
      <c r="D15" s="47">
        <f>SUM(D5:D14)</f>
        <v>3759</v>
      </c>
      <c r="E15" s="48">
        <f>SUM(E5:E13)</f>
        <v>41062.5</v>
      </c>
      <c r="F15" s="47">
        <f>SUM(F5:F14)</f>
        <v>4430</v>
      </c>
      <c r="G15" s="48">
        <f>SUM(G5:G13)</f>
        <v>46045</v>
      </c>
      <c r="H15" s="47">
        <f>SUM(H5:H14)</f>
        <v>6129</v>
      </c>
      <c r="I15" s="49">
        <f>SUM(I5:I13)</f>
        <v>53682</v>
      </c>
      <c r="J15" s="47">
        <f>SUM(J5:J14)</f>
        <v>8061</v>
      </c>
      <c r="K15" s="48">
        <f>SUM(K5:K13)</f>
        <v>83552.5</v>
      </c>
      <c r="L15" s="47">
        <f t="shared" ref="L15:X15" si="2">SUM(L5:L14)</f>
        <v>2661</v>
      </c>
      <c r="M15" s="48">
        <f t="shared" si="2"/>
        <v>29647.599999999999</v>
      </c>
      <c r="N15" s="47">
        <f t="shared" si="2"/>
        <v>0</v>
      </c>
      <c r="O15" s="48">
        <f t="shared" si="2"/>
        <v>0</v>
      </c>
      <c r="P15" s="47">
        <f t="shared" si="2"/>
        <v>0</v>
      </c>
      <c r="Q15" s="48">
        <f t="shared" si="2"/>
        <v>0</v>
      </c>
      <c r="R15" s="47">
        <f t="shared" si="2"/>
        <v>0</v>
      </c>
      <c r="S15" s="48">
        <f t="shared" si="2"/>
        <v>0</v>
      </c>
      <c r="T15" s="47">
        <f t="shared" si="2"/>
        <v>0</v>
      </c>
      <c r="U15" s="48">
        <f t="shared" si="2"/>
        <v>0</v>
      </c>
      <c r="V15" s="47">
        <f t="shared" si="2"/>
        <v>0</v>
      </c>
      <c r="W15" s="48">
        <f t="shared" si="2"/>
        <v>0</v>
      </c>
      <c r="X15" s="47">
        <f t="shared" si="2"/>
        <v>0</v>
      </c>
      <c r="Y15" s="48">
        <f>SUM(Y5:Y13)</f>
        <v>0</v>
      </c>
      <c r="Z15" s="47">
        <f>SUM(Z5:Z14)</f>
        <v>0</v>
      </c>
      <c r="AA15" s="48">
        <f>SUM(AA5:AA13)</f>
        <v>0</v>
      </c>
      <c r="AB15" s="47">
        <f>SUM(AB5:AB14)</f>
        <v>0</v>
      </c>
      <c r="AC15" s="48">
        <f>SUM(AC5:AC14)</f>
        <v>0</v>
      </c>
      <c r="AD15" s="47">
        <f t="shared" si="1"/>
        <v>25040</v>
      </c>
      <c r="AE15" s="50">
        <f>SUM(E15+G15+I15+K15+M15+O15+Q15+S15+U15+W15+Y15+AA15+AC15)</f>
        <v>253989.6</v>
      </c>
      <c r="AF15" s="51">
        <f>SUM(AE5:AE13)</f>
        <v>253989.6</v>
      </c>
      <c r="AH15" s="52">
        <f>SUM(AD5:AD14)</f>
        <v>25040</v>
      </c>
    </row>
    <row r="16" spans="1:34" ht="15.75" thickTop="1">
      <c r="A16" s="53" t="s">
        <v>38</v>
      </c>
      <c r="B16" s="54" t="s">
        <v>30</v>
      </c>
      <c r="C16" s="55"/>
      <c r="D16" s="17"/>
      <c r="E16" s="18"/>
      <c r="F16" s="17"/>
      <c r="G16" s="18"/>
      <c r="H16" s="17"/>
      <c r="I16" s="18"/>
      <c r="J16" s="56"/>
      <c r="K16" s="18"/>
      <c r="L16" s="18"/>
      <c r="M16" s="18"/>
      <c r="N16" s="19"/>
      <c r="O16" s="18"/>
      <c r="P16" s="57"/>
      <c r="Q16" s="18"/>
      <c r="R16" s="20"/>
      <c r="S16" s="18"/>
      <c r="T16" s="57"/>
      <c r="U16" s="18"/>
      <c r="V16" s="58"/>
      <c r="W16" s="18"/>
      <c r="X16" s="17"/>
      <c r="Y16" s="22"/>
      <c r="Z16" s="17"/>
      <c r="AA16" s="18"/>
      <c r="AB16" s="19"/>
      <c r="AC16" s="18"/>
      <c r="AD16" s="59">
        <f>SUM(D16+F16+H16+J16+L16+N16+P16+R16+T16+V16+X16+Z16)</f>
        <v>0</v>
      </c>
      <c r="AE16" s="23">
        <f>SUM(E16+G16+I16+K16+Y16+AA16)</f>
        <v>0</v>
      </c>
      <c r="AF16" s="43"/>
    </row>
    <row r="17" spans="1:32">
      <c r="A17" s="53" t="s">
        <v>39</v>
      </c>
      <c r="B17" s="54"/>
      <c r="C17" s="55"/>
      <c r="D17" s="17"/>
      <c r="E17" s="18"/>
      <c r="F17" s="17"/>
      <c r="G17" s="18"/>
      <c r="H17" s="17"/>
      <c r="I17" s="18"/>
      <c r="J17" s="56"/>
      <c r="K17" s="18"/>
      <c r="L17" s="18"/>
      <c r="M17" s="18"/>
      <c r="N17" s="19"/>
      <c r="O17" s="18"/>
      <c r="P17" s="57"/>
      <c r="Q17" s="18"/>
      <c r="R17" s="20"/>
      <c r="S17" s="18"/>
      <c r="T17" s="57"/>
      <c r="U17" s="18"/>
      <c r="V17" s="58"/>
      <c r="W17" s="18"/>
      <c r="X17" s="17"/>
      <c r="Y17" s="22"/>
      <c r="Z17" s="17"/>
      <c r="AA17" s="18"/>
      <c r="AB17" s="19"/>
      <c r="AC17" s="18"/>
      <c r="AD17" s="59"/>
      <c r="AE17" s="23">
        <f>SUM(AC17+AA17+Y17+W17+U17+S17+Q17+O17+M17+K17+I17+G17+E17)</f>
        <v>0</v>
      </c>
      <c r="AF17" s="43"/>
    </row>
    <row r="18" spans="1:32">
      <c r="A18" s="53" t="s">
        <v>40</v>
      </c>
      <c r="B18" s="54"/>
      <c r="C18" s="55"/>
      <c r="D18" s="17"/>
      <c r="E18" s="18"/>
      <c r="F18" s="17"/>
      <c r="G18" s="18"/>
      <c r="H18" s="17"/>
      <c r="I18" s="18"/>
      <c r="J18" s="56"/>
      <c r="K18" s="18"/>
      <c r="L18" s="18"/>
      <c r="M18" s="18"/>
      <c r="N18" s="19"/>
      <c r="O18" s="18"/>
      <c r="P18" s="57"/>
      <c r="Q18" s="18"/>
      <c r="R18" s="20"/>
      <c r="S18" s="18"/>
      <c r="T18" s="57"/>
      <c r="U18" s="18"/>
      <c r="V18" s="58"/>
      <c r="W18" s="18"/>
      <c r="X18" s="17"/>
      <c r="Y18" s="22"/>
      <c r="Z18" s="17"/>
      <c r="AA18" s="18"/>
      <c r="AB18" s="19"/>
      <c r="AC18" s="18"/>
      <c r="AD18" s="59"/>
      <c r="AE18" s="23">
        <f>SUM(AC18+AA18+Y18+W18+U18+S18+Q18+O18+M18+K18+I18+G18+E18)</f>
        <v>0</v>
      </c>
      <c r="AF18" s="43"/>
    </row>
    <row r="19" spans="1:32">
      <c r="A19" s="53" t="s">
        <v>41</v>
      </c>
      <c r="B19" s="54"/>
      <c r="C19" s="55"/>
      <c r="D19" s="17"/>
      <c r="E19" s="18"/>
      <c r="F19" s="17"/>
      <c r="G19" s="18"/>
      <c r="H19" s="17"/>
      <c r="I19" s="18"/>
      <c r="J19" s="56"/>
      <c r="K19" s="18"/>
      <c r="L19" s="18"/>
      <c r="M19" s="18"/>
      <c r="N19" s="19"/>
      <c r="O19" s="18"/>
      <c r="P19" s="57"/>
      <c r="Q19" s="18"/>
      <c r="R19" s="20"/>
      <c r="S19" s="18"/>
      <c r="T19" s="57"/>
      <c r="U19" s="18"/>
      <c r="V19" s="58"/>
      <c r="W19" s="18"/>
      <c r="X19" s="17"/>
      <c r="Y19" s="22"/>
      <c r="Z19" s="17"/>
      <c r="AA19" s="18"/>
      <c r="AB19" s="19"/>
      <c r="AC19" s="18"/>
      <c r="AD19" s="59"/>
      <c r="AE19" s="23">
        <f>SUM(AC19+AA19+Y19+W19+U19+S19+Q19+O19+M19+K19+I19+G19+E19)</f>
        <v>0</v>
      </c>
      <c r="AF19" s="43"/>
    </row>
    <row r="20" spans="1:32">
      <c r="A20" s="53" t="s">
        <v>42</v>
      </c>
      <c r="B20" s="54"/>
      <c r="C20" s="55"/>
      <c r="D20" s="17"/>
      <c r="E20" s="18"/>
      <c r="F20" s="17"/>
      <c r="G20" s="18"/>
      <c r="H20" s="17"/>
      <c r="I20" s="18"/>
      <c r="J20" s="56"/>
      <c r="K20" s="18"/>
      <c r="L20" s="18"/>
      <c r="M20" s="18"/>
      <c r="N20" s="19"/>
      <c r="O20" s="18"/>
      <c r="P20" s="57"/>
      <c r="Q20" s="18"/>
      <c r="R20" s="20"/>
      <c r="S20" s="18"/>
      <c r="T20" s="57"/>
      <c r="U20" s="18"/>
      <c r="V20" s="58"/>
      <c r="W20" s="18"/>
      <c r="X20" s="17"/>
      <c r="Y20" s="22"/>
      <c r="Z20" s="17"/>
      <c r="AA20" s="18"/>
      <c r="AB20" s="19"/>
      <c r="AC20" s="18"/>
      <c r="AD20" s="59">
        <f>SUM(Z20+X20+V20+T20+R20+P20+N20+L20+J20+H20+F20+D20)</f>
        <v>0</v>
      </c>
      <c r="AE20" s="23">
        <f>SUM(AC20+AA20+Y20+W20+U20+S20+Q20+O20+M20+K20+I20+G20+E20)</f>
        <v>0</v>
      </c>
      <c r="AF20" s="4"/>
    </row>
    <row r="21" spans="1:32">
      <c r="A21" s="31" t="s">
        <v>43</v>
      </c>
      <c r="B21" s="15" t="s">
        <v>30</v>
      </c>
      <c r="C21" s="16"/>
      <c r="D21" s="60"/>
      <c r="E21" s="25"/>
      <c r="F21" s="60"/>
      <c r="G21" s="25"/>
      <c r="H21" s="60"/>
      <c r="I21" s="25"/>
      <c r="J21" s="24"/>
      <c r="K21" s="25"/>
      <c r="L21" s="25"/>
      <c r="M21" s="25"/>
      <c r="N21" s="26"/>
      <c r="O21" s="25"/>
      <c r="P21" s="61"/>
      <c r="Q21" s="25"/>
      <c r="R21" s="27"/>
      <c r="S21" s="25"/>
      <c r="T21" s="61"/>
      <c r="U21" s="25"/>
      <c r="V21" s="62"/>
      <c r="W21" s="25"/>
      <c r="X21" s="24"/>
      <c r="Y21" s="29"/>
      <c r="Z21" s="24"/>
      <c r="AA21" s="25"/>
      <c r="AB21" s="26"/>
      <c r="AC21" s="25"/>
      <c r="AD21" s="63">
        <f>SUM(D21+F21+H21+J21+L21+N21+P21+R21+T21+V21+X21+Z21+AB21)</f>
        <v>0</v>
      </c>
      <c r="AE21" s="30">
        <f>SUM(E21+G21+I21+K21+M21+O21+Q21+S21+U21+W21+Y21+AA21+AC21)</f>
        <v>0</v>
      </c>
      <c r="AF21" s="4"/>
    </row>
    <row r="22" spans="1:32" s="75" customFormat="1" ht="12.75">
      <c r="A22" s="64" t="s">
        <v>44</v>
      </c>
      <c r="B22" s="65" t="s">
        <v>30</v>
      </c>
      <c r="C22" s="66"/>
      <c r="D22" s="67">
        <f>SUM(D15)</f>
        <v>3759</v>
      </c>
      <c r="E22" s="68">
        <f>SUM(E15:E21)</f>
        <v>41062.5</v>
      </c>
      <c r="F22" s="67">
        <f>SUM(F15)</f>
        <v>4430</v>
      </c>
      <c r="G22" s="68">
        <f>SUM(G15:G21)</f>
        <v>46045</v>
      </c>
      <c r="H22" s="67">
        <f>SUM(H15)</f>
        <v>6129</v>
      </c>
      <c r="I22" s="68">
        <f>SUM(I15:I21)</f>
        <v>53682</v>
      </c>
      <c r="J22" s="67">
        <f>SUM(J15)</f>
        <v>8061</v>
      </c>
      <c r="K22" s="68">
        <f>SUM(K15:K21)</f>
        <v>83552.5</v>
      </c>
      <c r="L22" s="69">
        <f>SUM(L15)</f>
        <v>2661</v>
      </c>
      <c r="M22" s="68">
        <f>SUM(M15:M21)</f>
        <v>29647.599999999999</v>
      </c>
      <c r="N22" s="69">
        <f>SUM(N15:N20)</f>
        <v>0</v>
      </c>
      <c r="O22" s="68">
        <f>SUM(O15:O21)</f>
        <v>0</v>
      </c>
      <c r="P22" s="70">
        <f>SUM(P15:P21)</f>
        <v>0</v>
      </c>
      <c r="Q22" s="68">
        <f>SUM(Q15:Q21)</f>
        <v>0</v>
      </c>
      <c r="R22" s="71">
        <f>SUM(R15)</f>
        <v>0</v>
      </c>
      <c r="S22" s="68">
        <f>SUM(S15:S21)</f>
        <v>0</v>
      </c>
      <c r="T22" s="70">
        <f>SUM(T15)</f>
        <v>0</v>
      </c>
      <c r="U22" s="68">
        <f>SUM(U15:U21)</f>
        <v>0</v>
      </c>
      <c r="V22" s="69">
        <f>SUM(V15)</f>
        <v>0</v>
      </c>
      <c r="W22" s="68">
        <f>SUM(W15:W21)</f>
        <v>0</v>
      </c>
      <c r="X22" s="67">
        <f>SUM(X15)</f>
        <v>0</v>
      </c>
      <c r="Y22" s="72">
        <f>SUM(Y16:Y21)</f>
        <v>0</v>
      </c>
      <c r="Z22" s="67">
        <f>SUM(Z15)</f>
        <v>0</v>
      </c>
      <c r="AA22" s="68">
        <f>SUM(AA15:AA21)</f>
        <v>0</v>
      </c>
      <c r="AB22" s="69">
        <f>SUM(AB15)</f>
        <v>0</v>
      </c>
      <c r="AC22" s="68"/>
      <c r="AD22" s="69">
        <f>SUM(AD15)</f>
        <v>25040</v>
      </c>
      <c r="AE22" s="73">
        <f>SUM(AE15:AE21)</f>
        <v>253989.6</v>
      </c>
      <c r="AF22" s="74"/>
    </row>
    <row r="23" spans="1:32">
      <c r="A23" s="76" t="s">
        <v>45</v>
      </c>
      <c r="B23" s="77"/>
      <c r="C23" s="78"/>
      <c r="D23" s="79"/>
      <c r="E23" s="80"/>
      <c r="F23" s="79">
        <v>39</v>
      </c>
      <c r="G23" s="80"/>
      <c r="H23" s="79">
        <v>175</v>
      </c>
      <c r="I23" s="80"/>
      <c r="J23" s="79">
        <v>158</v>
      </c>
      <c r="K23" s="80"/>
      <c r="L23" s="81">
        <v>31</v>
      </c>
      <c r="M23" s="80"/>
      <c r="N23" s="81"/>
      <c r="O23" s="80"/>
      <c r="P23" s="82"/>
      <c r="Q23" s="80"/>
      <c r="R23" s="83"/>
      <c r="S23" s="80"/>
      <c r="T23" s="84"/>
      <c r="U23" s="80"/>
      <c r="V23" s="81"/>
      <c r="W23" s="80"/>
      <c r="X23" s="79"/>
      <c r="Y23" s="85"/>
      <c r="Z23" s="79"/>
      <c r="AA23" s="80"/>
      <c r="AB23" s="81"/>
      <c r="AC23" s="80"/>
      <c r="AD23" s="81">
        <f>SUM(D23:AB23)</f>
        <v>403</v>
      </c>
      <c r="AE23" s="86"/>
      <c r="AF23" s="4"/>
    </row>
    <row r="24" spans="1:32">
      <c r="A24" s="76" t="s">
        <v>41</v>
      </c>
      <c r="B24" s="77"/>
      <c r="C24" s="78"/>
      <c r="D24" s="79">
        <v>22</v>
      </c>
      <c r="E24" s="80"/>
      <c r="F24" s="79">
        <v>180</v>
      </c>
      <c r="G24" s="80"/>
      <c r="H24" s="79">
        <v>35</v>
      </c>
      <c r="I24" s="80"/>
      <c r="J24" s="79">
        <v>297</v>
      </c>
      <c r="K24" s="80"/>
      <c r="L24" s="81">
        <v>19</v>
      </c>
      <c r="M24" s="80"/>
      <c r="N24" s="81"/>
      <c r="O24" s="80"/>
      <c r="P24" s="82"/>
      <c r="Q24" s="80"/>
      <c r="R24" s="83"/>
      <c r="S24" s="80"/>
      <c r="T24" s="84"/>
      <c r="U24" s="80"/>
      <c r="V24" s="81"/>
      <c r="W24" s="80"/>
      <c r="X24" s="79"/>
      <c r="Y24" s="85"/>
      <c r="Z24" s="79"/>
      <c r="AA24" s="80"/>
      <c r="AB24" s="81"/>
      <c r="AC24" s="80"/>
      <c r="AD24" s="81">
        <f>SUM(D24+F24+H24+J24+L24+N24+P24+R24+T24+V24+X24+Z24+AB24)</f>
        <v>553</v>
      </c>
      <c r="AE24" s="86"/>
      <c r="AF24" s="4"/>
    </row>
    <row r="25" spans="1:32">
      <c r="A25" s="76" t="s">
        <v>46</v>
      </c>
      <c r="B25" s="77"/>
      <c r="C25" s="78"/>
      <c r="D25" s="79">
        <v>879</v>
      </c>
      <c r="E25" s="80"/>
      <c r="F25" s="79">
        <v>1039</v>
      </c>
      <c r="G25" s="80"/>
      <c r="H25" s="79">
        <v>934</v>
      </c>
      <c r="I25" s="80"/>
      <c r="J25" s="79">
        <v>766</v>
      </c>
      <c r="K25" s="80"/>
      <c r="L25" s="81">
        <v>474</v>
      </c>
      <c r="M25" s="80"/>
      <c r="N25" s="81"/>
      <c r="O25" s="80"/>
      <c r="P25" s="82"/>
      <c r="Q25" s="80"/>
      <c r="R25" s="83"/>
      <c r="S25" s="80"/>
      <c r="T25" s="84"/>
      <c r="U25" s="80"/>
      <c r="V25" s="81"/>
      <c r="W25" s="80"/>
      <c r="X25" s="79"/>
      <c r="Y25" s="85"/>
      <c r="Z25" s="79"/>
      <c r="AA25" s="80"/>
      <c r="AB25" s="81"/>
      <c r="AC25" s="80"/>
      <c r="AD25" s="81">
        <f>SUM(D25+F25+H25+J25+L25+N25+P25+R25+T25+V25+X25+Z25+AB25)</f>
        <v>4092</v>
      </c>
      <c r="AE25" s="86"/>
      <c r="AF25" s="4"/>
    </row>
    <row r="26" spans="1:32">
      <c r="A26" s="76" t="s">
        <v>47</v>
      </c>
      <c r="B26" s="77"/>
      <c r="C26" s="78"/>
      <c r="D26" s="79">
        <v>183</v>
      </c>
      <c r="E26" s="80"/>
      <c r="F26" s="79">
        <v>98</v>
      </c>
      <c r="G26" s="80"/>
      <c r="H26" s="79">
        <v>149</v>
      </c>
      <c r="I26" s="80"/>
      <c r="J26" s="79"/>
      <c r="K26" s="80"/>
      <c r="L26" s="81"/>
      <c r="M26" s="80"/>
      <c r="N26" s="81"/>
      <c r="O26" s="80"/>
      <c r="P26" s="82"/>
      <c r="Q26" s="80"/>
      <c r="R26" s="83"/>
      <c r="S26" s="80"/>
      <c r="T26" s="84"/>
      <c r="U26" s="80"/>
      <c r="V26" s="81"/>
      <c r="W26" s="80"/>
      <c r="X26" s="79"/>
      <c r="Y26" s="85"/>
      <c r="Z26" s="79"/>
      <c r="AA26" s="80"/>
      <c r="AB26" s="81"/>
      <c r="AC26" s="80"/>
      <c r="AD26" s="81">
        <f>SUM(D26+F26+H26+J26+L26+N26+P26+R26+T26+V26+X26+Z26+AB26)</f>
        <v>430</v>
      </c>
      <c r="AE26" s="86"/>
      <c r="AF26" s="4"/>
    </row>
    <row r="27" spans="1:32">
      <c r="A27" s="87" t="s">
        <v>48</v>
      </c>
      <c r="B27" s="77"/>
      <c r="C27" s="78"/>
      <c r="D27" s="79">
        <v>220</v>
      </c>
      <c r="E27" s="80"/>
      <c r="F27" s="79">
        <v>148</v>
      </c>
      <c r="G27" s="80"/>
      <c r="H27" s="79">
        <v>171</v>
      </c>
      <c r="I27" s="80"/>
      <c r="J27" s="79">
        <v>29</v>
      </c>
      <c r="K27" s="80"/>
      <c r="L27" s="81">
        <v>7</v>
      </c>
      <c r="M27" s="80"/>
      <c r="N27" s="81"/>
      <c r="O27" s="80"/>
      <c r="P27" s="82"/>
      <c r="Q27" s="80"/>
      <c r="R27" s="83"/>
      <c r="S27" s="80"/>
      <c r="T27" s="84"/>
      <c r="U27" s="80"/>
      <c r="V27" s="81"/>
      <c r="W27" s="80"/>
      <c r="X27" s="79"/>
      <c r="Y27" s="85"/>
      <c r="Z27" s="79"/>
      <c r="AA27" s="80"/>
      <c r="AB27" s="81"/>
      <c r="AC27" s="80"/>
      <c r="AD27" s="81">
        <f>SUM(D27+F27+H27+J27+L27+N27+P27+R27+T27+V27+X27+Z27+AB27)</f>
        <v>575</v>
      </c>
      <c r="AE27" s="86"/>
      <c r="AF27" s="4"/>
    </row>
    <row r="28" spans="1:32" s="101" customFormat="1">
      <c r="A28" s="88" t="s">
        <v>49</v>
      </c>
      <c r="B28" s="89"/>
      <c r="C28" s="90"/>
      <c r="D28" s="91">
        <f>SUM(D23:D27)</f>
        <v>1304</v>
      </c>
      <c r="E28" s="92"/>
      <c r="F28" s="91">
        <f>SUM(F23:F27)</f>
        <v>1504</v>
      </c>
      <c r="G28" s="92"/>
      <c r="H28" s="91">
        <f>SUM(H23:H27)</f>
        <v>1464</v>
      </c>
      <c r="I28" s="92"/>
      <c r="J28" s="91">
        <f>SUM(J23:J27)</f>
        <v>1250</v>
      </c>
      <c r="K28" s="92"/>
      <c r="L28" s="93">
        <f>SUM(L23:L27)</f>
        <v>531</v>
      </c>
      <c r="M28" s="92"/>
      <c r="N28" s="93"/>
      <c r="O28" s="92"/>
      <c r="P28" s="94"/>
      <c r="Q28" s="92"/>
      <c r="R28" s="95"/>
      <c r="S28" s="92"/>
      <c r="T28" s="96"/>
      <c r="U28" s="92"/>
      <c r="V28" s="93"/>
      <c r="W28" s="92"/>
      <c r="X28" s="91"/>
      <c r="Y28" s="97"/>
      <c r="Z28" s="91"/>
      <c r="AA28" s="92"/>
      <c r="AB28" s="93">
        <f>SUM(AB23:AB27)</f>
        <v>0</v>
      </c>
      <c r="AC28" s="92"/>
      <c r="AD28" s="98">
        <f>SUM(AD23:AD27)</f>
        <v>6053</v>
      </c>
      <c r="AE28" s="99"/>
      <c r="AF28" s="100"/>
    </row>
    <row r="29" spans="1:32" ht="15.75" thickBot="1">
      <c r="A29" s="102" t="s">
        <v>50</v>
      </c>
      <c r="B29" s="102"/>
      <c r="C29" s="103"/>
      <c r="D29" s="104">
        <f>SUM(D22:D27)</f>
        <v>5063</v>
      </c>
      <c r="E29" s="105"/>
      <c r="F29" s="106">
        <f>SUM(F22:F27)</f>
        <v>5934</v>
      </c>
      <c r="G29" s="105"/>
      <c r="H29" s="106">
        <f>SUM(H22:H28)</f>
        <v>9057</v>
      </c>
      <c r="I29" s="105"/>
      <c r="J29" s="106"/>
      <c r="K29" s="107"/>
      <c r="L29" s="104"/>
      <c r="M29" s="108"/>
      <c r="N29" s="104"/>
      <c r="O29" s="109"/>
      <c r="P29" s="104"/>
      <c r="Q29" s="109"/>
      <c r="R29" s="104"/>
      <c r="S29" s="109"/>
      <c r="T29" s="104"/>
      <c r="U29" s="109"/>
      <c r="V29" s="104"/>
      <c r="W29" s="103"/>
      <c r="X29" s="104"/>
      <c r="Y29" s="110"/>
      <c r="Z29" s="106"/>
      <c r="AA29" s="105"/>
      <c r="AB29" s="104"/>
      <c r="AC29" s="105"/>
      <c r="AD29" s="104">
        <f>SUM(AD22+AD28)</f>
        <v>31093</v>
      </c>
      <c r="AE29" s="111">
        <f>SUM(AE22:AE28)</f>
        <v>253989.6</v>
      </c>
      <c r="AF29" s="112"/>
    </row>
    <row r="30" spans="1:32" ht="15.75" thickTop="1">
      <c r="A30" s="545" t="s">
        <v>51</v>
      </c>
      <c r="B30" s="546"/>
      <c r="C30" s="546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6"/>
      <c r="AE30" s="547"/>
      <c r="AF30" s="113">
        <f>SUM(D29+F29+H29+J29+X29+Z29)</f>
        <v>20054</v>
      </c>
    </row>
    <row r="31" spans="1:32">
      <c r="A31" s="548" t="s">
        <v>52</v>
      </c>
      <c r="B31" s="549"/>
      <c r="C31" s="549"/>
      <c r="D31" s="114">
        <f>SUM(D5+D6+D7+D8+D13+D14)</f>
        <v>2775</v>
      </c>
      <c r="E31" s="115"/>
      <c r="F31" s="114">
        <f>SUM(F5+F6+F7+F8+F13+F14)</f>
        <v>3424</v>
      </c>
      <c r="G31" s="116"/>
      <c r="H31" s="114">
        <f>SUM(H5+H6+H7+H8+H13+H14)</f>
        <v>3188</v>
      </c>
      <c r="I31" s="117"/>
      <c r="J31" s="114">
        <f>SUM(J5+J6+J7+J8+J13+J14)</f>
        <v>4222</v>
      </c>
      <c r="K31" s="118"/>
      <c r="L31" s="119">
        <f>SUM(L5+L6+L7+L8+L13+L14)</f>
        <v>1599</v>
      </c>
      <c r="M31" s="118"/>
      <c r="N31" s="119">
        <f>SUM(N5+N6+N7+N8+N13+N14)</f>
        <v>0</v>
      </c>
      <c r="O31" s="118"/>
      <c r="P31" s="119">
        <f>SUM(P5+P6+P7+P8+P13+P14)</f>
        <v>0</v>
      </c>
      <c r="Q31" s="118"/>
      <c r="R31" s="119">
        <f>SUM(R5+R6+R7+R8+R13+R14)</f>
        <v>0</v>
      </c>
      <c r="S31" s="118"/>
      <c r="T31" s="119">
        <f>SUM(T5+T6+T7+T8+T13+T14)</f>
        <v>0</v>
      </c>
      <c r="U31" s="118"/>
      <c r="V31" s="119">
        <f>SUM(V5+V6+V7+V8+V13+V14)</f>
        <v>0</v>
      </c>
      <c r="W31" s="118"/>
      <c r="X31" s="114">
        <f>SUM(X5+X6+X7+X8+X13+X14)</f>
        <v>0</v>
      </c>
      <c r="Y31" s="120"/>
      <c r="Z31" s="114">
        <f>SUM(Z5+Z6+Z7+Z8+Z13+Z14)</f>
        <v>0</v>
      </c>
      <c r="AA31" s="116"/>
      <c r="AB31" s="119">
        <f>SUM(AB5+AB6+AB7+AB8+AB13+AB14)</f>
        <v>0</v>
      </c>
      <c r="AC31" s="116"/>
      <c r="AD31" s="121">
        <f>SUM(D31+F31+H31+J31+L31+N31+P31+R31+T31+V31+X31+Z31+AB31)</f>
        <v>15208</v>
      </c>
      <c r="AE31" s="122"/>
      <c r="AF31" s="4"/>
    </row>
    <row r="32" spans="1:32">
      <c r="A32" s="550" t="s">
        <v>53</v>
      </c>
      <c r="B32" s="551"/>
      <c r="C32" s="551"/>
      <c r="D32" s="114">
        <f>SUM(D5+D6+D9+D10+D13+D14)</f>
        <v>2962</v>
      </c>
      <c r="E32" s="123"/>
      <c r="F32" s="114">
        <f>SUM(F5+F6+F9+F10+F13+F14)</f>
        <v>3491</v>
      </c>
      <c r="G32" s="115"/>
      <c r="H32" s="114">
        <f>SUM(H5+H6+H9+H10+H13+H14)</f>
        <v>4325</v>
      </c>
      <c r="I32" s="123"/>
      <c r="J32" s="114">
        <f>SUM(J5+J6+J9+J10+J13+J14)</f>
        <v>6037</v>
      </c>
      <c r="K32" s="120"/>
      <c r="L32" s="119">
        <f>SUM(L5+L6+L9+L10+L13+L14)</f>
        <v>1782</v>
      </c>
      <c r="M32" s="120"/>
      <c r="N32" s="119">
        <f>SUM(N5+N6+N9+N10+N13+N14)</f>
        <v>0</v>
      </c>
      <c r="O32" s="120"/>
      <c r="P32" s="119">
        <f>SUM(P5+P6+P9+P10+P13+P14)</f>
        <v>0</v>
      </c>
      <c r="Q32" s="120"/>
      <c r="R32" s="119">
        <f>SUM(R5+R6+R9+R10+R13+R14)</f>
        <v>0</v>
      </c>
      <c r="S32" s="120"/>
      <c r="T32" s="119">
        <f>SUM(T5+T6+T9+T10+T13+T14)</f>
        <v>0</v>
      </c>
      <c r="U32" s="120"/>
      <c r="V32" s="119">
        <f>SUM(V5+V6+V9+V10+V13+V14)</f>
        <v>0</v>
      </c>
      <c r="W32" s="120"/>
      <c r="X32" s="114">
        <f>SUM(X5+X6+X9+X10+X13+X14)</f>
        <v>0</v>
      </c>
      <c r="Y32" s="120"/>
      <c r="Z32" s="114">
        <f>SUM(Z5+Z6+Z9+Z10+Z13+Z14)</f>
        <v>0</v>
      </c>
      <c r="AA32" s="123"/>
      <c r="AB32" s="119">
        <f>SUM(AB5+AB6+AB9+AB10+AB13+AB14)</f>
        <v>0</v>
      </c>
      <c r="AC32" s="123"/>
      <c r="AD32" s="121">
        <f>SUM(D32+F32+H32+J32+L32+N32+P32+R32+T32+V32+X32+Z32+AB32)</f>
        <v>18597</v>
      </c>
      <c r="AE32" s="124"/>
      <c r="AF32" s="4"/>
    </row>
    <row r="33" spans="1:32">
      <c r="A33" s="553" t="s">
        <v>54</v>
      </c>
      <c r="B33" s="554"/>
      <c r="C33" s="554"/>
      <c r="D33" s="125">
        <f>SUM(D5+D6+D11+D12+D13+D14)</f>
        <v>3536</v>
      </c>
      <c r="E33" s="126"/>
      <c r="F33" s="125">
        <f>SUM(F5+F6+F11+F12+F13+F14)</f>
        <v>4339</v>
      </c>
      <c r="G33" s="127"/>
      <c r="H33" s="125">
        <f>SUM(H5+H6+H11+H12+H13+H14)</f>
        <v>4952</v>
      </c>
      <c r="I33" s="126"/>
      <c r="J33" s="125">
        <f>SUM(J5+J6+J11+J12+J13+J14)</f>
        <v>6234</v>
      </c>
      <c r="K33" s="128"/>
      <c r="L33" s="129">
        <f>SUM(L5+L6+L11+L12+L13+L14)</f>
        <v>2452</v>
      </c>
      <c r="M33" s="128"/>
      <c r="N33" s="129">
        <f>SUM(N5+N6+N11+N12+N13+N14)</f>
        <v>0</v>
      </c>
      <c r="O33" s="128"/>
      <c r="P33" s="129">
        <f>SUM(P5+P6+P11+P12+P13+P14)</f>
        <v>0</v>
      </c>
      <c r="Q33" s="128"/>
      <c r="R33" s="129">
        <f>SUM(R5+R6+R11+R12+R13+R14)</f>
        <v>0</v>
      </c>
      <c r="S33" s="128"/>
      <c r="T33" s="129">
        <f>SUM(T5+T6+T11+T12+T13+T14)</f>
        <v>0</v>
      </c>
      <c r="U33" s="128"/>
      <c r="V33" s="129">
        <f>SUM(V5+V6+V11+V12+V13+V14)</f>
        <v>0</v>
      </c>
      <c r="W33" s="128"/>
      <c r="X33" s="125">
        <f>SUM(X5+X6+X11+X12+X13+X14)</f>
        <v>0</v>
      </c>
      <c r="Y33" s="128"/>
      <c r="Z33" s="125">
        <f>SUM(Z5+Z6+Z11+Z12+Z13+Z14)</f>
        <v>0</v>
      </c>
      <c r="AA33" s="126"/>
      <c r="AB33" s="129">
        <f>SUM(AB5+AB6+AB11+AB12+AB13+AB14)</f>
        <v>0</v>
      </c>
      <c r="AC33" s="126"/>
      <c r="AD33" s="130">
        <f>SUM(D33+F33+H33+J33+L33+N33+P33+R33+T33+V33+X33+Z33+AB33)</f>
        <v>21513</v>
      </c>
      <c r="AE33" s="131"/>
      <c r="AF33" s="4"/>
    </row>
    <row r="34" spans="1:32" ht="15.75" thickBot="1">
      <c r="A34" s="132" t="s">
        <v>55</v>
      </c>
      <c r="B34" s="133"/>
      <c r="C34" s="134"/>
      <c r="D34" s="135">
        <f>SUM(D31:D33)</f>
        <v>9273</v>
      </c>
      <c r="E34" s="133"/>
      <c r="F34" s="135">
        <f>SUM(F31:F33)</f>
        <v>11254</v>
      </c>
      <c r="G34" s="136"/>
      <c r="H34" s="135">
        <f>SUM(H31:H33)</f>
        <v>12465</v>
      </c>
      <c r="I34" s="137"/>
      <c r="J34" s="135">
        <f>SUM(J31:J33)</f>
        <v>16493</v>
      </c>
      <c r="K34" s="135"/>
      <c r="L34" s="138">
        <f>SUM(L31:L33)</f>
        <v>5833</v>
      </c>
      <c r="M34" s="135"/>
      <c r="N34" s="138">
        <f>SUM(N31:N33)</f>
        <v>0</v>
      </c>
      <c r="O34" s="135"/>
      <c r="P34" s="138">
        <f>SUM(P31:P33)</f>
        <v>0</v>
      </c>
      <c r="Q34" s="135"/>
      <c r="R34" s="138">
        <f>SUM(R31:R33)</f>
        <v>0</v>
      </c>
      <c r="S34" s="135"/>
      <c r="T34" s="138">
        <f>SUM(T31:T33)</f>
        <v>0</v>
      </c>
      <c r="U34" s="137"/>
      <c r="V34" s="138">
        <f>SUM(V31:V33)</f>
        <v>0</v>
      </c>
      <c r="W34" s="135"/>
      <c r="X34" s="135">
        <f>SUM(X31:X33)</f>
        <v>0</v>
      </c>
      <c r="Y34" s="135"/>
      <c r="Z34" s="135">
        <f>SUM(Z31:Z33)</f>
        <v>0</v>
      </c>
      <c r="AA34" s="102"/>
      <c r="AB34" s="138">
        <f>SUM(AB31:AB33)</f>
        <v>0</v>
      </c>
      <c r="AC34" s="102"/>
      <c r="AD34" s="135">
        <f>SUM(AD31:AD33)</f>
        <v>55318</v>
      </c>
      <c r="AE34" s="139"/>
      <c r="AF34" s="140">
        <f>SUM(D34:AB34)</f>
        <v>55318</v>
      </c>
    </row>
    <row r="35" spans="1:32" ht="15.75" thickTop="1">
      <c r="A35" s="141"/>
      <c r="B35" s="141"/>
      <c r="C35" s="142"/>
      <c r="D35" s="143"/>
      <c r="E35" s="141"/>
      <c r="G35"/>
      <c r="H35"/>
      <c r="J35"/>
      <c r="X35"/>
      <c r="Z35"/>
      <c r="AD35"/>
    </row>
    <row r="36" spans="1:32">
      <c r="A36" s="146" t="s">
        <v>56</v>
      </c>
      <c r="G36"/>
      <c r="H36"/>
      <c r="J36"/>
      <c r="X36"/>
      <c r="Z36"/>
      <c r="AD36"/>
    </row>
  </sheetData>
  <mergeCells count="34">
    <mergeCell ref="AD2:AE2"/>
    <mergeCell ref="A1:AE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33:C3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  <mergeCell ref="AB3:AC3"/>
    <mergeCell ref="AD3:AE3"/>
    <mergeCell ref="A30:AE30"/>
    <mergeCell ref="A31:C31"/>
    <mergeCell ref="A32:C32"/>
    <mergeCell ref="X3:Y3"/>
    <mergeCell ref="Z3:AA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6"/>
  <sheetViews>
    <sheetView showWhiteSpace="0" view="pageLayout" workbookViewId="0">
      <selection activeCell="K20" sqref="K20"/>
    </sheetView>
  </sheetViews>
  <sheetFormatPr baseColWidth="10" defaultRowHeight="15"/>
  <cols>
    <col min="1" max="1" width="13.140625" customWidth="1"/>
    <col min="2" max="2" width="1.7109375" customWidth="1"/>
    <col min="3" max="3" width="5" style="147" customWidth="1"/>
    <col min="4" max="4" width="5.42578125" style="145" bestFit="1" customWidth="1"/>
    <col min="5" max="5" width="9" customWidth="1"/>
    <col min="6" max="6" width="5.42578125" bestFit="1" customWidth="1"/>
    <col min="7" max="7" width="8.85546875" style="148" bestFit="1" customWidth="1"/>
    <col min="8" max="8" width="5" style="145" customWidth="1"/>
    <col min="9" max="9" width="8.85546875" bestFit="1" customWidth="1"/>
    <col min="10" max="10" width="5" style="145" customWidth="1"/>
    <col min="11" max="11" width="8.85546875" bestFit="1" customWidth="1"/>
    <col min="12" max="12" width="5.42578125" bestFit="1" customWidth="1"/>
    <col min="13" max="13" width="8.85546875" bestFit="1" customWidth="1"/>
    <col min="14" max="14" width="5.42578125" style="144" customWidth="1"/>
    <col min="15" max="15" width="8.85546875" bestFit="1" customWidth="1"/>
    <col min="16" max="16" width="5.140625" customWidth="1"/>
    <col min="17" max="17" width="8.85546875" bestFit="1" customWidth="1"/>
    <col min="18" max="18" width="5" customWidth="1"/>
    <col min="19" max="19" width="8.85546875" bestFit="1" customWidth="1"/>
    <col min="20" max="20" width="5" customWidth="1"/>
    <col min="21" max="21" width="8.85546875" bestFit="1" customWidth="1"/>
    <col min="22" max="22" width="5.140625" customWidth="1"/>
    <col min="23" max="23" width="10.7109375" customWidth="1"/>
    <col min="24" max="24" width="5" style="145" customWidth="1"/>
    <col min="25" max="25" width="8.85546875" customWidth="1"/>
    <col min="26" max="26" width="5.42578125" style="145" hidden="1" customWidth="1"/>
    <col min="27" max="27" width="9" hidden="1" customWidth="1"/>
    <col min="28" max="28" width="5.28515625" style="145" customWidth="1"/>
    <col min="29" max="29" width="7.28515625" customWidth="1"/>
    <col min="30" max="30" width="7.28515625" style="145" customWidth="1"/>
    <col min="31" max="31" width="10.140625" bestFit="1" customWidth="1"/>
    <col min="32" max="32" width="9.28515625" bestFit="1" customWidth="1"/>
    <col min="34" max="34" width="11.5703125" bestFit="1" customWidth="1"/>
  </cols>
  <sheetData>
    <row r="1" spans="1:34" s="2" customFormat="1" ht="23.25" thickBot="1">
      <c r="A1" s="556" t="s">
        <v>57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557"/>
      <c r="AE1" s="557"/>
      <c r="AF1" s="1"/>
    </row>
    <row r="2" spans="1:34" ht="15.75" customHeight="1">
      <c r="A2" s="3" t="s">
        <v>0</v>
      </c>
      <c r="B2" s="558" t="s">
        <v>1</v>
      </c>
      <c r="C2" s="558"/>
      <c r="D2" s="559" t="s">
        <v>2</v>
      </c>
      <c r="E2" s="559"/>
      <c r="F2" s="559" t="s">
        <v>3</v>
      </c>
      <c r="G2" s="559"/>
      <c r="H2" s="559" t="s">
        <v>4</v>
      </c>
      <c r="I2" s="559"/>
      <c r="J2" s="559" t="s">
        <v>5</v>
      </c>
      <c r="K2" s="559"/>
      <c r="L2" s="560" t="s">
        <v>6</v>
      </c>
      <c r="M2" s="561"/>
      <c r="N2" s="560" t="s">
        <v>7</v>
      </c>
      <c r="O2" s="561"/>
      <c r="P2" s="560" t="s">
        <v>8</v>
      </c>
      <c r="Q2" s="561"/>
      <c r="R2" s="560" t="s">
        <v>9</v>
      </c>
      <c r="S2" s="561"/>
      <c r="T2" s="560" t="s">
        <v>10</v>
      </c>
      <c r="U2" s="561"/>
      <c r="V2" s="560" t="s">
        <v>11</v>
      </c>
      <c r="W2" s="561"/>
      <c r="X2" s="559" t="s">
        <v>12</v>
      </c>
      <c r="Y2" s="559"/>
      <c r="Z2" s="560" t="s">
        <v>13</v>
      </c>
      <c r="AA2" s="561"/>
      <c r="AB2" s="560" t="s">
        <v>13</v>
      </c>
      <c r="AC2" s="561"/>
      <c r="AD2" s="555" t="s">
        <v>14</v>
      </c>
      <c r="AE2" s="555"/>
      <c r="AF2" s="4"/>
    </row>
    <row r="3" spans="1:34" ht="15.75">
      <c r="A3" s="5"/>
      <c r="B3" s="6"/>
      <c r="C3" s="7"/>
      <c r="D3" s="543" t="s">
        <v>15</v>
      </c>
      <c r="E3" s="552"/>
      <c r="F3" s="552" t="s">
        <v>16</v>
      </c>
      <c r="G3" s="552"/>
      <c r="H3" s="552" t="s">
        <v>17</v>
      </c>
      <c r="I3" s="552"/>
      <c r="J3" s="552" t="s">
        <v>18</v>
      </c>
      <c r="K3" s="552"/>
      <c r="L3" s="542" t="s">
        <v>19</v>
      </c>
      <c r="M3" s="543"/>
      <c r="N3" s="542" t="s">
        <v>20</v>
      </c>
      <c r="O3" s="543"/>
      <c r="P3" s="542" t="s">
        <v>19</v>
      </c>
      <c r="Q3" s="543"/>
      <c r="R3" s="542" t="s">
        <v>19</v>
      </c>
      <c r="S3" s="543"/>
      <c r="T3" s="542" t="s">
        <v>20</v>
      </c>
      <c r="U3" s="543"/>
      <c r="V3" s="542" t="s">
        <v>21</v>
      </c>
      <c r="W3" s="543"/>
      <c r="X3" s="552" t="s">
        <v>22</v>
      </c>
      <c r="Y3" s="552"/>
      <c r="Z3" s="542" t="s">
        <v>23</v>
      </c>
      <c r="AA3" s="543"/>
      <c r="AB3" s="542" t="s">
        <v>23</v>
      </c>
      <c r="AC3" s="543"/>
      <c r="AD3" s="544"/>
      <c r="AE3" s="544"/>
      <c r="AF3" s="4"/>
    </row>
    <row r="4" spans="1:34">
      <c r="A4" s="9"/>
      <c r="B4" s="10"/>
      <c r="C4" s="11"/>
      <c r="D4" s="8" t="s">
        <v>24</v>
      </c>
      <c r="E4" s="8" t="s">
        <v>25</v>
      </c>
      <c r="F4" s="8" t="s">
        <v>24</v>
      </c>
      <c r="G4" s="12" t="s">
        <v>26</v>
      </c>
      <c r="H4" s="8" t="s">
        <v>27</v>
      </c>
      <c r="I4" s="8" t="s">
        <v>26</v>
      </c>
      <c r="J4" s="8" t="s">
        <v>24</v>
      </c>
      <c r="K4" s="8" t="s">
        <v>26</v>
      </c>
      <c r="L4" s="8" t="s">
        <v>24</v>
      </c>
      <c r="M4" s="8" t="s">
        <v>26</v>
      </c>
      <c r="N4" s="13" t="s">
        <v>24</v>
      </c>
      <c r="O4" s="8" t="s">
        <v>26</v>
      </c>
      <c r="P4" s="8" t="s">
        <v>24</v>
      </c>
      <c r="Q4" s="8" t="s">
        <v>26</v>
      </c>
      <c r="R4" s="8" t="s">
        <v>24</v>
      </c>
      <c r="S4" s="8" t="s">
        <v>26</v>
      </c>
      <c r="T4" s="8" t="s">
        <v>24</v>
      </c>
      <c r="U4" s="8" t="s">
        <v>26</v>
      </c>
      <c r="V4" s="8" t="s">
        <v>24</v>
      </c>
      <c r="W4" s="8" t="s">
        <v>26</v>
      </c>
      <c r="X4" s="8" t="s">
        <v>24</v>
      </c>
      <c r="Y4" s="8" t="s">
        <v>26</v>
      </c>
      <c r="Z4" s="8" t="s">
        <v>24</v>
      </c>
      <c r="AA4" s="8" t="s">
        <v>26</v>
      </c>
      <c r="AB4" s="8" t="s">
        <v>28</v>
      </c>
      <c r="AC4" s="8" t="s">
        <v>25</v>
      </c>
      <c r="AD4" s="8" t="s">
        <v>24</v>
      </c>
      <c r="AE4" s="8" t="s">
        <v>26</v>
      </c>
      <c r="AF4" s="4"/>
    </row>
    <row r="5" spans="1:34">
      <c r="A5" s="14" t="s">
        <v>29</v>
      </c>
      <c r="B5" s="15" t="s">
        <v>30</v>
      </c>
      <c r="C5" s="16">
        <v>40</v>
      </c>
      <c r="D5" s="17">
        <v>1111</v>
      </c>
      <c r="E5" s="18">
        <v>29042.5</v>
      </c>
      <c r="F5" s="17">
        <v>1538</v>
      </c>
      <c r="G5" s="18">
        <v>36060</v>
      </c>
      <c r="H5" s="17">
        <v>817</v>
      </c>
      <c r="I5" s="18">
        <v>18620</v>
      </c>
      <c r="J5" s="17">
        <v>1613</v>
      </c>
      <c r="K5" s="18">
        <v>40220</v>
      </c>
      <c r="L5" s="19">
        <v>1548</v>
      </c>
      <c r="M5" s="18">
        <v>38200</v>
      </c>
      <c r="N5" s="19">
        <v>1410</v>
      </c>
      <c r="O5" s="18">
        <v>31300</v>
      </c>
      <c r="P5" s="19">
        <v>1586</v>
      </c>
      <c r="Q5" s="18">
        <v>38492.5</v>
      </c>
      <c r="R5" s="20">
        <v>1358</v>
      </c>
      <c r="S5" s="18">
        <v>35380</v>
      </c>
      <c r="T5" s="20">
        <v>2693</v>
      </c>
      <c r="U5" s="18">
        <v>49940</v>
      </c>
      <c r="V5" s="21">
        <v>2114</v>
      </c>
      <c r="W5" s="18">
        <v>48760</v>
      </c>
      <c r="X5" s="17">
        <v>1539</v>
      </c>
      <c r="Y5" s="22">
        <v>37140</v>
      </c>
      <c r="Z5" s="17"/>
      <c r="AA5" s="18"/>
      <c r="AB5" s="19">
        <v>1179</v>
      </c>
      <c r="AC5" s="18">
        <v>31060</v>
      </c>
      <c r="AD5" s="19">
        <f>SUM(D5+F5+H5+J5+X5+Z5+L5+N5+P5+R5+T5+V5+AB5)</f>
        <v>18506</v>
      </c>
      <c r="AE5" s="23">
        <f t="shared" ref="AE5:AE13" si="0">SUM(E5+G5+I5+K5+M5+O5+Q5+S5+U5+W5+Y5+AA5+AC5)</f>
        <v>434215</v>
      </c>
      <c r="AF5" s="4"/>
    </row>
    <row r="6" spans="1:34">
      <c r="A6" s="14" t="s">
        <v>31</v>
      </c>
      <c r="B6" s="15" t="s">
        <v>30</v>
      </c>
      <c r="C6" s="16">
        <v>20</v>
      </c>
      <c r="D6" s="24"/>
      <c r="E6" s="25"/>
      <c r="F6" s="24"/>
      <c r="G6" s="25"/>
      <c r="H6" s="24"/>
      <c r="I6" s="25"/>
      <c r="J6" s="24"/>
      <c r="K6" s="25"/>
      <c r="L6" s="26"/>
      <c r="M6" s="25"/>
      <c r="N6" s="26"/>
      <c r="O6" s="25"/>
      <c r="P6" s="26"/>
      <c r="Q6" s="25"/>
      <c r="R6" s="27"/>
      <c r="S6" s="25"/>
      <c r="T6" s="27">
        <v>602</v>
      </c>
      <c r="U6" s="25"/>
      <c r="V6" s="28">
        <v>1124</v>
      </c>
      <c r="W6" s="25"/>
      <c r="X6" s="24">
        <v>1808</v>
      </c>
      <c r="Y6" s="29"/>
      <c r="Z6" s="24"/>
      <c r="AA6" s="25"/>
      <c r="AB6" s="26">
        <v>908</v>
      </c>
      <c r="AC6" s="25"/>
      <c r="AD6" s="26">
        <f>SUM(D6+F6+H6+J6+L6+N6+P6+R6+T6+V6+X6+Z6)</f>
        <v>3534</v>
      </c>
      <c r="AE6" s="30">
        <f t="shared" si="0"/>
        <v>0</v>
      </c>
      <c r="AF6" s="4"/>
    </row>
    <row r="7" spans="1:34">
      <c r="A7" s="31" t="s">
        <v>32</v>
      </c>
      <c r="B7" s="15" t="s">
        <v>30</v>
      </c>
      <c r="C7" s="16">
        <v>25</v>
      </c>
      <c r="D7" s="24">
        <v>18</v>
      </c>
      <c r="E7" s="25">
        <v>375</v>
      </c>
      <c r="F7" s="24">
        <v>12</v>
      </c>
      <c r="G7" s="25">
        <v>262.5</v>
      </c>
      <c r="H7" s="24">
        <v>20</v>
      </c>
      <c r="I7" s="25">
        <v>262.5</v>
      </c>
      <c r="J7" s="24">
        <v>6</v>
      </c>
      <c r="K7" s="25">
        <v>100</v>
      </c>
      <c r="L7" s="26">
        <v>15</v>
      </c>
      <c r="M7" s="25">
        <v>312.5</v>
      </c>
      <c r="N7" s="26">
        <v>25</v>
      </c>
      <c r="O7" s="25">
        <v>287.5</v>
      </c>
      <c r="P7" s="26">
        <v>8</v>
      </c>
      <c r="Q7" s="25">
        <v>162.5</v>
      </c>
      <c r="R7" s="27">
        <v>4</v>
      </c>
      <c r="S7" s="25">
        <v>100</v>
      </c>
      <c r="T7" s="27">
        <v>19</v>
      </c>
      <c r="U7" s="25">
        <v>250</v>
      </c>
      <c r="V7" s="28">
        <v>392</v>
      </c>
      <c r="W7" s="25">
        <v>4925</v>
      </c>
      <c r="X7" s="24">
        <v>43</v>
      </c>
      <c r="Y7" s="29">
        <v>575</v>
      </c>
      <c r="Z7" s="24"/>
      <c r="AA7" s="25"/>
      <c r="AB7" s="26">
        <v>5</v>
      </c>
      <c r="AC7" s="25">
        <v>112.5</v>
      </c>
      <c r="AD7" s="26">
        <f t="shared" ref="AD7:AD15" si="1">SUM(D7+F7+H7+J7+L7+N7+P7+R7+T7+V7+X7+Z7+AB7)</f>
        <v>567</v>
      </c>
      <c r="AE7" s="30">
        <f t="shared" si="0"/>
        <v>7725</v>
      </c>
      <c r="AF7" s="4"/>
    </row>
    <row r="8" spans="1:34">
      <c r="A8" s="31" t="s">
        <v>32</v>
      </c>
      <c r="B8" s="15" t="s">
        <v>30</v>
      </c>
      <c r="C8" s="16">
        <v>12.5</v>
      </c>
      <c r="D8" s="24"/>
      <c r="E8" s="25"/>
      <c r="F8" s="24"/>
      <c r="G8" s="25"/>
      <c r="H8" s="24"/>
      <c r="I8" s="25"/>
      <c r="J8" s="24"/>
      <c r="K8" s="25"/>
      <c r="L8" s="26"/>
      <c r="M8" s="25"/>
      <c r="N8" s="26"/>
      <c r="O8" s="25"/>
      <c r="P8" s="26">
        <v>41</v>
      </c>
      <c r="Q8" s="25">
        <v>410</v>
      </c>
      <c r="R8" s="27"/>
      <c r="S8" s="25"/>
      <c r="T8" s="27"/>
      <c r="U8" s="25"/>
      <c r="V8" s="28"/>
      <c r="W8" s="25"/>
      <c r="X8" s="24"/>
      <c r="Y8" s="29"/>
      <c r="Z8" s="24"/>
      <c r="AA8" s="25"/>
      <c r="AB8" s="26"/>
      <c r="AC8" s="25"/>
      <c r="AD8" s="26">
        <f t="shared" si="1"/>
        <v>41</v>
      </c>
      <c r="AE8" s="30">
        <f t="shared" si="0"/>
        <v>410</v>
      </c>
      <c r="AF8" s="4"/>
    </row>
    <row r="9" spans="1:34">
      <c r="A9" s="31" t="s">
        <v>33</v>
      </c>
      <c r="B9" s="15" t="s">
        <v>30</v>
      </c>
      <c r="C9" s="16">
        <v>10</v>
      </c>
      <c r="D9" s="24">
        <v>197</v>
      </c>
      <c r="E9" s="25">
        <v>2360</v>
      </c>
      <c r="F9" s="24">
        <v>77</v>
      </c>
      <c r="G9" s="25">
        <v>1030</v>
      </c>
      <c r="H9" s="24">
        <v>1157</v>
      </c>
      <c r="I9" s="25">
        <v>16440</v>
      </c>
      <c r="J9" s="24">
        <v>1821</v>
      </c>
      <c r="K9" s="25">
        <v>23560</v>
      </c>
      <c r="L9" s="26">
        <v>308</v>
      </c>
      <c r="M9" s="25">
        <v>4370</v>
      </c>
      <c r="N9" s="26">
        <v>183</v>
      </c>
      <c r="O9" s="25">
        <v>2650</v>
      </c>
      <c r="P9" s="26">
        <v>84</v>
      </c>
      <c r="Q9" s="25">
        <v>1270</v>
      </c>
      <c r="R9" s="27">
        <v>35</v>
      </c>
      <c r="S9" s="25">
        <v>400</v>
      </c>
      <c r="T9" s="27">
        <v>90</v>
      </c>
      <c r="U9" s="25">
        <v>1350</v>
      </c>
      <c r="V9" s="28">
        <v>64</v>
      </c>
      <c r="W9" s="25">
        <v>900</v>
      </c>
      <c r="X9" s="24">
        <v>74</v>
      </c>
      <c r="Y9" s="29">
        <v>1070</v>
      </c>
      <c r="Z9" s="24"/>
      <c r="AA9" s="25"/>
      <c r="AB9" s="26">
        <v>26</v>
      </c>
      <c r="AC9" s="25">
        <v>390</v>
      </c>
      <c r="AD9" s="26">
        <f t="shared" si="1"/>
        <v>4116</v>
      </c>
      <c r="AE9" s="30">
        <f t="shared" si="0"/>
        <v>55790</v>
      </c>
      <c r="AF9" s="4"/>
    </row>
    <row r="10" spans="1:34">
      <c r="A10" s="31" t="s">
        <v>33</v>
      </c>
      <c r="B10" s="15" t="s">
        <v>30</v>
      </c>
      <c r="C10" s="16">
        <v>20</v>
      </c>
      <c r="D10" s="24">
        <v>8</v>
      </c>
      <c r="E10" s="25">
        <v>0</v>
      </c>
      <c r="F10" s="24">
        <v>2</v>
      </c>
      <c r="G10" s="25"/>
      <c r="H10" s="24"/>
      <c r="I10" s="25"/>
      <c r="J10" s="24"/>
      <c r="K10" s="25"/>
      <c r="L10" s="26"/>
      <c r="M10" s="25"/>
      <c r="N10" s="26"/>
      <c r="O10" s="25"/>
      <c r="P10" s="26"/>
      <c r="Q10" s="25"/>
      <c r="R10" s="27"/>
      <c r="S10" s="25"/>
      <c r="T10" s="27"/>
      <c r="U10" s="25"/>
      <c r="V10" s="28"/>
      <c r="W10" s="25"/>
      <c r="X10" s="24"/>
      <c r="Y10" s="29"/>
      <c r="Z10" s="24"/>
      <c r="AA10" s="25"/>
      <c r="AB10" s="26"/>
      <c r="AC10" s="25"/>
      <c r="AD10" s="149">
        <f t="shared" si="1"/>
        <v>10</v>
      </c>
      <c r="AE10" s="30">
        <f t="shared" si="0"/>
        <v>0</v>
      </c>
      <c r="AF10" s="4"/>
    </row>
    <row r="11" spans="1:34">
      <c r="A11" s="31" t="s">
        <v>34</v>
      </c>
      <c r="B11" s="15" t="s">
        <v>30</v>
      </c>
      <c r="C11" s="16">
        <v>15</v>
      </c>
      <c r="D11" s="24">
        <v>775</v>
      </c>
      <c r="E11" s="25">
        <v>9285</v>
      </c>
      <c r="F11" s="24">
        <v>836</v>
      </c>
      <c r="G11" s="25">
        <v>8692.5</v>
      </c>
      <c r="H11" s="24">
        <v>1784</v>
      </c>
      <c r="I11" s="25">
        <v>18359.5</v>
      </c>
      <c r="J11" s="24">
        <v>2018</v>
      </c>
      <c r="K11" s="25">
        <v>19672.5</v>
      </c>
      <c r="L11" s="26">
        <v>1545</v>
      </c>
      <c r="M11" s="25">
        <v>15510</v>
      </c>
      <c r="N11" s="26">
        <v>939</v>
      </c>
      <c r="O11" s="25">
        <v>9570</v>
      </c>
      <c r="P11" s="26">
        <v>3017</v>
      </c>
      <c r="Q11" s="25">
        <v>30210</v>
      </c>
      <c r="R11" s="27">
        <v>1527</v>
      </c>
      <c r="S11" s="25">
        <v>16950</v>
      </c>
      <c r="T11" s="27">
        <v>2151</v>
      </c>
      <c r="U11" s="25">
        <v>20325</v>
      </c>
      <c r="V11" s="28">
        <v>1939</v>
      </c>
      <c r="W11" s="25">
        <v>20077.5</v>
      </c>
      <c r="X11" s="24">
        <v>784</v>
      </c>
      <c r="Y11" s="29">
        <v>8925</v>
      </c>
      <c r="Z11" s="24"/>
      <c r="AA11" s="25"/>
      <c r="AB11" s="26">
        <v>949</v>
      </c>
      <c r="AC11" s="25">
        <v>10950</v>
      </c>
      <c r="AD11" s="26">
        <f t="shared" si="1"/>
        <v>18264</v>
      </c>
      <c r="AE11" s="30">
        <f t="shared" si="0"/>
        <v>188527</v>
      </c>
      <c r="AF11" s="4"/>
    </row>
    <row r="12" spans="1:34">
      <c r="A12" s="31" t="s">
        <v>34</v>
      </c>
      <c r="B12" s="15" t="s">
        <v>30</v>
      </c>
      <c r="C12" s="16">
        <v>7.5</v>
      </c>
      <c r="D12" s="24">
        <v>4</v>
      </c>
      <c r="E12" s="25">
        <v>0</v>
      </c>
      <c r="F12" s="24">
        <v>91</v>
      </c>
      <c r="G12" s="25"/>
      <c r="H12" s="24"/>
      <c r="I12" s="25"/>
      <c r="J12" s="24"/>
      <c r="K12" s="25"/>
      <c r="L12" s="26"/>
      <c r="M12" s="25"/>
      <c r="N12" s="26"/>
      <c r="O12" s="25"/>
      <c r="P12" s="32"/>
      <c r="Q12" s="25"/>
      <c r="R12" s="27"/>
      <c r="S12" s="25"/>
      <c r="T12" s="27"/>
      <c r="U12" s="25"/>
      <c r="V12" s="28"/>
      <c r="W12" s="25"/>
      <c r="X12" s="24"/>
      <c r="Y12" s="29"/>
      <c r="Z12" s="24"/>
      <c r="AA12" s="25"/>
      <c r="AB12" s="26"/>
      <c r="AC12" s="25"/>
      <c r="AD12" s="149">
        <f t="shared" si="1"/>
        <v>95</v>
      </c>
      <c r="AE12" s="30">
        <f t="shared" si="0"/>
        <v>0</v>
      </c>
      <c r="AF12" s="4"/>
    </row>
    <row r="13" spans="1:34">
      <c r="A13" s="14" t="s">
        <v>35</v>
      </c>
      <c r="B13" s="15" t="s">
        <v>30</v>
      </c>
      <c r="C13" s="16">
        <v>100</v>
      </c>
      <c r="D13" s="24"/>
      <c r="E13" s="25"/>
      <c r="F13" s="24"/>
      <c r="G13" s="25"/>
      <c r="H13" s="24"/>
      <c r="I13" s="25"/>
      <c r="J13" s="24"/>
      <c r="K13" s="25"/>
      <c r="L13" s="26"/>
      <c r="M13" s="25"/>
      <c r="N13" s="26"/>
      <c r="O13" s="25"/>
      <c r="P13" s="26"/>
      <c r="Q13" s="25"/>
      <c r="R13" s="27"/>
      <c r="S13" s="25"/>
      <c r="T13" s="27"/>
      <c r="U13" s="25"/>
      <c r="V13" s="28"/>
      <c r="W13" s="25"/>
      <c r="X13" s="24"/>
      <c r="Y13" s="29"/>
      <c r="Z13" s="24"/>
      <c r="AA13" s="25"/>
      <c r="AB13" s="26"/>
      <c r="AC13" s="25"/>
      <c r="AD13" s="26">
        <f t="shared" si="1"/>
        <v>0</v>
      </c>
      <c r="AE13" s="30">
        <f t="shared" si="0"/>
        <v>0</v>
      </c>
      <c r="AF13" s="4"/>
    </row>
    <row r="14" spans="1:34">
      <c r="A14" s="33" t="s">
        <v>36</v>
      </c>
      <c r="B14" s="34" t="s">
        <v>30</v>
      </c>
      <c r="C14" s="35">
        <v>0</v>
      </c>
      <c r="D14" s="36">
        <v>1646</v>
      </c>
      <c r="E14" s="37"/>
      <c r="F14" s="36">
        <v>1874</v>
      </c>
      <c r="G14" s="37"/>
      <c r="H14" s="36">
        <v>2351</v>
      </c>
      <c r="I14" s="37"/>
      <c r="J14" s="36">
        <v>2603</v>
      </c>
      <c r="K14" s="37"/>
      <c r="L14" s="38">
        <v>1573</v>
      </c>
      <c r="M14" s="37"/>
      <c r="N14" s="38">
        <v>1573</v>
      </c>
      <c r="O14" s="37"/>
      <c r="P14" s="38">
        <v>1890</v>
      </c>
      <c r="Q14" s="37"/>
      <c r="R14" s="39">
        <v>2127</v>
      </c>
      <c r="S14" s="37"/>
      <c r="T14" s="39">
        <v>1793</v>
      </c>
      <c r="U14" s="37"/>
      <c r="V14" s="40">
        <v>1910</v>
      </c>
      <c r="W14" s="37"/>
      <c r="X14" s="36">
        <v>2126</v>
      </c>
      <c r="Y14" s="41"/>
      <c r="Z14" s="36"/>
      <c r="AA14" s="37"/>
      <c r="AB14" s="38">
        <v>1520</v>
      </c>
      <c r="AC14" s="37"/>
      <c r="AD14" s="38">
        <f t="shared" si="1"/>
        <v>22986</v>
      </c>
      <c r="AE14" s="42"/>
      <c r="AF14" s="43"/>
    </row>
    <row r="15" spans="1:34" s="52" customFormat="1" ht="23.25" thickBot="1">
      <c r="A15" s="44" t="s">
        <v>37</v>
      </c>
      <c r="B15" s="45"/>
      <c r="C15" s="46"/>
      <c r="D15" s="47">
        <f>SUM(D5:D14)</f>
        <v>3759</v>
      </c>
      <c r="E15" s="48">
        <f>SUM(E5:E13)</f>
        <v>41062.5</v>
      </c>
      <c r="F15" s="47">
        <f>SUM(F5:F14)</f>
        <v>4430</v>
      </c>
      <c r="G15" s="48">
        <f>SUM(G5:G13)</f>
        <v>46045</v>
      </c>
      <c r="H15" s="47">
        <f>SUM(H5:H14)</f>
        <v>6129</v>
      </c>
      <c r="I15" s="49">
        <f>SUM(I5:I13)</f>
        <v>53682</v>
      </c>
      <c r="J15" s="47">
        <f>SUM(J5:J14)</f>
        <v>8061</v>
      </c>
      <c r="K15" s="48">
        <f>SUM(K5:K13)</f>
        <v>83552.5</v>
      </c>
      <c r="L15" s="47">
        <f t="shared" ref="L15:X15" si="2">SUM(L5:L14)</f>
        <v>4989</v>
      </c>
      <c r="M15" s="48">
        <f t="shared" si="2"/>
        <v>58392.5</v>
      </c>
      <c r="N15" s="47">
        <f t="shared" si="2"/>
        <v>4130</v>
      </c>
      <c r="O15" s="48">
        <f t="shared" si="2"/>
        <v>43807.5</v>
      </c>
      <c r="P15" s="47">
        <f t="shared" si="2"/>
        <v>6626</v>
      </c>
      <c r="Q15" s="48">
        <f t="shared" si="2"/>
        <v>70545</v>
      </c>
      <c r="R15" s="47">
        <f t="shared" si="2"/>
        <v>5051</v>
      </c>
      <c r="S15" s="48">
        <f t="shared" si="2"/>
        <v>52830</v>
      </c>
      <c r="T15" s="47">
        <f t="shared" si="2"/>
        <v>7348</v>
      </c>
      <c r="U15" s="48">
        <f t="shared" si="2"/>
        <v>71865</v>
      </c>
      <c r="V15" s="47">
        <f t="shared" si="2"/>
        <v>7543</v>
      </c>
      <c r="W15" s="48">
        <f t="shared" si="2"/>
        <v>74662.5</v>
      </c>
      <c r="X15" s="47">
        <f t="shared" si="2"/>
        <v>6374</v>
      </c>
      <c r="Y15" s="48">
        <f>SUM(Y5:Y13)</f>
        <v>47710</v>
      </c>
      <c r="Z15" s="47">
        <f>SUM(Z5:Z14)</f>
        <v>0</v>
      </c>
      <c r="AA15" s="48">
        <f>SUM(AA5:AA13)</f>
        <v>0</v>
      </c>
      <c r="AB15" s="47">
        <f>SUM(AB5:AB14)</f>
        <v>4587</v>
      </c>
      <c r="AC15" s="48">
        <f>SUM(AC5:AC14)</f>
        <v>42512.5</v>
      </c>
      <c r="AD15" s="47">
        <f t="shared" si="1"/>
        <v>69027</v>
      </c>
      <c r="AE15" s="150">
        <f>SUM(E15+G15+I15+K15+M15+O15+Q15+S15+U15+W15+Y15+AA15+AC15)</f>
        <v>686667</v>
      </c>
      <c r="AF15" s="51">
        <f>SUM(AE5:AE13)</f>
        <v>686667</v>
      </c>
      <c r="AH15" s="151"/>
    </row>
    <row r="16" spans="1:34" ht="15.75" thickTop="1">
      <c r="A16" s="53" t="s">
        <v>38</v>
      </c>
      <c r="B16" s="54" t="s">
        <v>30</v>
      </c>
      <c r="C16" s="55"/>
      <c r="D16" s="17"/>
      <c r="E16" s="18"/>
      <c r="F16" s="17"/>
      <c r="G16" s="18"/>
      <c r="H16" s="17"/>
      <c r="I16" s="18"/>
      <c r="J16" s="56"/>
      <c r="K16" s="18"/>
      <c r="L16" s="18"/>
      <c r="M16" s="18"/>
      <c r="N16" s="19"/>
      <c r="O16" s="18"/>
      <c r="P16" s="57"/>
      <c r="Q16" s="18"/>
      <c r="R16" s="20"/>
      <c r="S16" s="18"/>
      <c r="T16" s="57"/>
      <c r="U16" s="18"/>
      <c r="V16" s="58"/>
      <c r="W16" s="18"/>
      <c r="X16" s="17"/>
      <c r="Y16" s="22"/>
      <c r="Z16" s="17"/>
      <c r="AA16" s="18"/>
      <c r="AB16" s="19"/>
      <c r="AC16" s="18"/>
      <c r="AD16" s="59">
        <f>SUM(D16+F16+H16+J16+L16+N16+P16+R16+T16+V16+X16+Z16)</f>
        <v>0</v>
      </c>
      <c r="AE16" s="23">
        <f>SUM(E16+G16+I16+K16+Y16+AA16)</f>
        <v>0</v>
      </c>
      <c r="AF16" s="43"/>
    </row>
    <row r="17" spans="1:32">
      <c r="A17" s="53" t="s">
        <v>39</v>
      </c>
      <c r="B17" s="54"/>
      <c r="C17" s="55"/>
      <c r="D17" s="17"/>
      <c r="E17" s="18"/>
      <c r="F17" s="17"/>
      <c r="G17" s="18"/>
      <c r="H17" s="17"/>
      <c r="I17" s="18"/>
      <c r="J17" s="56"/>
      <c r="K17" s="18"/>
      <c r="L17" s="18"/>
      <c r="M17" s="18"/>
      <c r="N17" s="19"/>
      <c r="O17" s="18"/>
      <c r="P17" s="57"/>
      <c r="Q17" s="18"/>
      <c r="R17" s="20"/>
      <c r="S17" s="18"/>
      <c r="T17" s="57"/>
      <c r="U17" s="18"/>
      <c r="V17" s="58"/>
      <c r="W17" s="18"/>
      <c r="X17" s="17"/>
      <c r="Y17" s="22"/>
      <c r="Z17" s="17"/>
      <c r="AA17" s="18"/>
      <c r="AB17" s="19"/>
      <c r="AC17" s="18"/>
      <c r="AD17" s="59"/>
      <c r="AE17" s="23">
        <f>SUM(AC17+AA17+Y17+W17+U17+S17+Q17+O17+M17+K17+I17+G17+E17)</f>
        <v>0</v>
      </c>
      <c r="AF17" s="43"/>
    </row>
    <row r="18" spans="1:32">
      <c r="A18" s="53" t="s">
        <v>40</v>
      </c>
      <c r="B18" s="54"/>
      <c r="C18" s="55"/>
      <c r="D18" s="17"/>
      <c r="E18" s="18"/>
      <c r="F18" s="17"/>
      <c r="G18" s="18"/>
      <c r="H18" s="17"/>
      <c r="I18" s="18"/>
      <c r="J18" s="56"/>
      <c r="K18" s="18"/>
      <c r="L18" s="18"/>
      <c r="M18" s="18"/>
      <c r="N18" s="19"/>
      <c r="O18" s="18"/>
      <c r="P18" s="57"/>
      <c r="Q18" s="18"/>
      <c r="R18" s="20"/>
      <c r="S18" s="18"/>
      <c r="T18" s="57"/>
      <c r="U18" s="18"/>
      <c r="V18" s="58"/>
      <c r="W18" s="18"/>
      <c r="X18" s="17"/>
      <c r="Y18" s="22"/>
      <c r="Z18" s="17"/>
      <c r="AA18" s="18"/>
      <c r="AB18" s="19"/>
      <c r="AC18" s="18"/>
      <c r="AD18" s="59"/>
      <c r="AE18" s="23">
        <f>SUM(AC18+AA18+Y18+W18+U18+S18+Q18+O18+M18+K18+I18+G18+E18)</f>
        <v>0</v>
      </c>
      <c r="AF18" s="43"/>
    </row>
    <row r="19" spans="1:32">
      <c r="A19" s="53" t="s">
        <v>41</v>
      </c>
      <c r="B19" s="54"/>
      <c r="C19" s="55"/>
      <c r="D19" s="17"/>
      <c r="E19" s="18"/>
      <c r="F19" s="17"/>
      <c r="G19" s="18"/>
      <c r="H19" s="17"/>
      <c r="I19" s="18"/>
      <c r="J19" s="56"/>
      <c r="K19" s="18"/>
      <c r="L19" s="18"/>
      <c r="M19" s="18"/>
      <c r="N19" s="19"/>
      <c r="O19" s="18"/>
      <c r="P19" s="57"/>
      <c r="Q19" s="18"/>
      <c r="R19" s="20"/>
      <c r="S19" s="18"/>
      <c r="T19" s="57"/>
      <c r="U19" s="18"/>
      <c r="V19" s="58"/>
      <c r="W19" s="18"/>
      <c r="X19" s="17"/>
      <c r="Y19" s="22"/>
      <c r="Z19" s="17"/>
      <c r="AA19" s="18"/>
      <c r="AB19" s="19"/>
      <c r="AC19" s="18"/>
      <c r="AD19" s="59"/>
      <c r="AE19" s="23">
        <f>SUM(AC19+AA19+Y19+W19+U19+S19+Q19+O19+M19+K19+I19+G19+E19)</f>
        <v>0</v>
      </c>
      <c r="AF19" s="43"/>
    </row>
    <row r="20" spans="1:32">
      <c r="A20" s="53" t="s">
        <v>42</v>
      </c>
      <c r="B20" s="54"/>
      <c r="C20" s="55"/>
      <c r="D20" s="17"/>
      <c r="E20" s="18"/>
      <c r="F20" s="17"/>
      <c r="G20" s="18"/>
      <c r="H20" s="17"/>
      <c r="I20" s="18"/>
      <c r="J20" s="56"/>
      <c r="K20" s="18"/>
      <c r="L20" s="18"/>
      <c r="M20" s="18"/>
      <c r="N20" s="19"/>
      <c r="O20" s="18"/>
      <c r="P20" s="57"/>
      <c r="Q20" s="18"/>
      <c r="R20" s="20"/>
      <c r="S20" s="18"/>
      <c r="T20" s="57"/>
      <c r="U20" s="18"/>
      <c r="V20" s="58"/>
      <c r="W20" s="18"/>
      <c r="X20" s="17"/>
      <c r="Y20" s="22"/>
      <c r="Z20" s="17"/>
      <c r="AA20" s="18"/>
      <c r="AB20" s="19"/>
      <c r="AC20" s="18"/>
      <c r="AD20" s="59">
        <f>SUM(Z20+X20+V20+T20+R20+P20+N20+L20+J20+H20+F20+D20)</f>
        <v>0</v>
      </c>
      <c r="AE20" s="23">
        <f>SUM(AC20+AA20+Y20+W20+U20+S20+Q20+O20+M20+K20+I20+G20+E20)</f>
        <v>0</v>
      </c>
      <c r="AF20" s="4"/>
    </row>
    <row r="21" spans="1:32">
      <c r="A21" s="31" t="s">
        <v>43</v>
      </c>
      <c r="B21" s="15" t="s">
        <v>30</v>
      </c>
      <c r="C21" s="16"/>
      <c r="D21" s="60"/>
      <c r="E21" s="25"/>
      <c r="F21" s="60"/>
      <c r="G21" s="25"/>
      <c r="H21" s="60"/>
      <c r="I21" s="25"/>
      <c r="J21" s="24"/>
      <c r="K21" s="25"/>
      <c r="L21" s="25"/>
      <c r="M21" s="25"/>
      <c r="N21" s="26"/>
      <c r="O21" s="25"/>
      <c r="P21" s="61"/>
      <c r="Q21" s="25"/>
      <c r="R21" s="27"/>
      <c r="S21" s="25"/>
      <c r="T21" s="61"/>
      <c r="U21" s="25"/>
      <c r="V21" s="62"/>
      <c r="W21" s="25"/>
      <c r="X21" s="24"/>
      <c r="Y21" s="29"/>
      <c r="Z21" s="24"/>
      <c r="AA21" s="25"/>
      <c r="AB21" s="26"/>
      <c r="AC21" s="25"/>
      <c r="AD21" s="63">
        <f>SUM(D21+F21+H21+J21+L21+N21+P21+R21+T21+V21+X21+Z21+AB21)</f>
        <v>0</v>
      </c>
      <c r="AE21" s="30">
        <f>SUM(E21+G21+I21+K21+M21+O21+Q21+S21+U21+W21+Y21+AA21+AC21)</f>
        <v>0</v>
      </c>
      <c r="AF21" s="4"/>
    </row>
    <row r="22" spans="1:32" s="75" customFormat="1" ht="12.75">
      <c r="A22" s="64" t="s">
        <v>44</v>
      </c>
      <c r="B22" s="65" t="s">
        <v>30</v>
      </c>
      <c r="C22" s="66"/>
      <c r="D22" s="67">
        <f>SUM(D15)</f>
        <v>3759</v>
      </c>
      <c r="E22" s="68">
        <f>SUM(E15:E21)</f>
        <v>41062.5</v>
      </c>
      <c r="F22" s="67">
        <f>SUM(F15)</f>
        <v>4430</v>
      </c>
      <c r="G22" s="68">
        <f>SUM(G15:G21)</f>
        <v>46045</v>
      </c>
      <c r="H22" s="67">
        <f>SUM(H15)</f>
        <v>6129</v>
      </c>
      <c r="I22" s="68">
        <f>SUM(I15:I21)</f>
        <v>53682</v>
      </c>
      <c r="J22" s="67">
        <f>SUM(J15)</f>
        <v>8061</v>
      </c>
      <c r="K22" s="68">
        <f>SUM(K15:K21)</f>
        <v>83552.5</v>
      </c>
      <c r="L22" s="69">
        <f>SUM(L15)</f>
        <v>4989</v>
      </c>
      <c r="M22" s="68">
        <f>SUM(M15:M21)</f>
        <v>58392.5</v>
      </c>
      <c r="N22" s="69">
        <f>SUM(N15:N20)</f>
        <v>4130</v>
      </c>
      <c r="O22" s="68">
        <f>SUM(O15:O21)</f>
        <v>43807.5</v>
      </c>
      <c r="P22" s="70">
        <f>SUM(P15:P21)</f>
        <v>6626</v>
      </c>
      <c r="Q22" s="68">
        <f>SUM(Q15:Q21)</f>
        <v>70545</v>
      </c>
      <c r="R22" s="71">
        <f>SUM(R15)</f>
        <v>5051</v>
      </c>
      <c r="S22" s="68">
        <f>SUM(S15:S21)</f>
        <v>52830</v>
      </c>
      <c r="T22" s="70">
        <f>SUM(T15)</f>
        <v>7348</v>
      </c>
      <c r="U22" s="68">
        <f>SUM(U15:U21)</f>
        <v>71865</v>
      </c>
      <c r="V22" s="69">
        <f>SUM(V15)</f>
        <v>7543</v>
      </c>
      <c r="W22" s="68">
        <f>SUM(W15:W21)</f>
        <v>74662.5</v>
      </c>
      <c r="X22" s="67">
        <f>SUM(X15)</f>
        <v>6374</v>
      </c>
      <c r="Y22" s="72">
        <f>SUM(Y16:Y21)</f>
        <v>0</v>
      </c>
      <c r="Z22" s="67">
        <f>SUM(Z15)</f>
        <v>0</v>
      </c>
      <c r="AA22" s="68">
        <f>SUM(AA15:AA21)</f>
        <v>0</v>
      </c>
      <c r="AB22" s="69">
        <f>SUM(AB15)</f>
        <v>4587</v>
      </c>
      <c r="AC22" s="68"/>
      <c r="AD22" s="69">
        <f>SUM(AD15)</f>
        <v>69027</v>
      </c>
      <c r="AE22" s="73">
        <f>SUM(AE15:AE21)</f>
        <v>686667</v>
      </c>
      <c r="AF22" s="74"/>
    </row>
    <row r="23" spans="1:32">
      <c r="A23" s="76" t="s">
        <v>45</v>
      </c>
      <c r="B23" s="77"/>
      <c r="C23" s="78"/>
      <c r="D23" s="79"/>
      <c r="E23" s="80"/>
      <c r="F23" s="79">
        <v>39</v>
      </c>
      <c r="G23" s="80"/>
      <c r="H23" s="79">
        <v>175</v>
      </c>
      <c r="I23" s="80"/>
      <c r="J23" s="79">
        <v>182</v>
      </c>
      <c r="K23" s="80"/>
      <c r="L23" s="81">
        <v>135</v>
      </c>
      <c r="M23" s="80"/>
      <c r="N23" s="81">
        <v>126</v>
      </c>
      <c r="O23" s="80"/>
      <c r="P23" s="82">
        <v>368</v>
      </c>
      <c r="Q23" s="80"/>
      <c r="R23" s="83">
        <v>157</v>
      </c>
      <c r="S23" s="80"/>
      <c r="T23" s="83">
        <v>96</v>
      </c>
      <c r="U23" s="80"/>
      <c r="V23" s="83">
        <v>311</v>
      </c>
      <c r="W23" s="80"/>
      <c r="X23" s="79">
        <v>270</v>
      </c>
      <c r="Y23" s="85"/>
      <c r="Z23" s="79"/>
      <c r="AA23" s="80"/>
      <c r="AB23" s="81">
        <v>8</v>
      </c>
      <c r="AC23" s="80"/>
      <c r="AD23" s="81">
        <f>SUM(D23:AB23)</f>
        <v>1867</v>
      </c>
      <c r="AE23" s="86"/>
      <c r="AF23" s="4"/>
    </row>
    <row r="24" spans="1:32">
      <c r="A24" s="76" t="s">
        <v>41</v>
      </c>
      <c r="B24" s="77"/>
      <c r="C24" s="78"/>
      <c r="D24" s="79">
        <v>22</v>
      </c>
      <c r="E24" s="80"/>
      <c r="F24" s="79">
        <v>180</v>
      </c>
      <c r="G24" s="80"/>
      <c r="H24" s="79">
        <v>35</v>
      </c>
      <c r="I24" s="80"/>
      <c r="J24" s="79">
        <v>314</v>
      </c>
      <c r="K24" s="80"/>
      <c r="L24" s="81">
        <v>282</v>
      </c>
      <c r="M24" s="80"/>
      <c r="N24" s="81">
        <v>98</v>
      </c>
      <c r="O24" s="80"/>
      <c r="P24" s="82">
        <v>732</v>
      </c>
      <c r="Q24" s="80"/>
      <c r="R24" s="83">
        <v>390</v>
      </c>
      <c r="S24" s="80"/>
      <c r="T24" s="83">
        <v>956</v>
      </c>
      <c r="U24" s="80"/>
      <c r="V24" s="83">
        <v>194</v>
      </c>
      <c r="W24" s="80"/>
      <c r="X24" s="79">
        <v>262</v>
      </c>
      <c r="Y24" s="85"/>
      <c r="Z24" s="79"/>
      <c r="AA24" s="80"/>
      <c r="AB24" s="81"/>
      <c r="AC24" s="80"/>
      <c r="AD24" s="81">
        <f>SUM(D24+F24+H24+J24+L24+N24+P24+R24+T24+V24+X24+Z24+AB24)</f>
        <v>3465</v>
      </c>
      <c r="AE24" s="86"/>
      <c r="AF24" s="4"/>
    </row>
    <row r="25" spans="1:32">
      <c r="A25" s="76" t="s">
        <v>46</v>
      </c>
      <c r="B25" s="77"/>
      <c r="C25" s="78"/>
      <c r="D25" s="79">
        <v>879</v>
      </c>
      <c r="E25" s="80"/>
      <c r="F25" s="79">
        <v>1039</v>
      </c>
      <c r="G25" s="80"/>
      <c r="H25" s="79">
        <v>934</v>
      </c>
      <c r="I25" s="80"/>
      <c r="J25" s="79">
        <v>843</v>
      </c>
      <c r="K25" s="80"/>
      <c r="L25" s="81">
        <v>823</v>
      </c>
      <c r="M25" s="80"/>
      <c r="N25" s="81">
        <v>940</v>
      </c>
      <c r="O25" s="80"/>
      <c r="P25" s="82">
        <v>1130</v>
      </c>
      <c r="Q25" s="80"/>
      <c r="R25" s="83">
        <v>820</v>
      </c>
      <c r="S25" s="80"/>
      <c r="T25" s="83">
        <v>1053</v>
      </c>
      <c r="U25" s="80"/>
      <c r="V25" s="83">
        <v>592</v>
      </c>
      <c r="W25" s="80"/>
      <c r="X25" s="79">
        <v>514</v>
      </c>
      <c r="Y25" s="85"/>
      <c r="Z25" s="79"/>
      <c r="AA25" s="80"/>
      <c r="AB25" s="81">
        <v>400</v>
      </c>
      <c r="AC25" s="80"/>
      <c r="AD25" s="81">
        <f>SUM(D25+F25+H25+J25+L25+N25+P25+R25+T25+V25+X25+Z25+AB25)</f>
        <v>9967</v>
      </c>
      <c r="AE25" s="86"/>
      <c r="AF25" s="4"/>
    </row>
    <row r="26" spans="1:32">
      <c r="A26" s="76" t="s">
        <v>47</v>
      </c>
      <c r="B26" s="77"/>
      <c r="C26" s="78"/>
      <c r="D26" s="79">
        <v>183</v>
      </c>
      <c r="E26" s="80"/>
      <c r="F26" s="79">
        <v>98</v>
      </c>
      <c r="G26" s="80"/>
      <c r="H26" s="79">
        <v>149</v>
      </c>
      <c r="I26" s="80"/>
      <c r="J26" s="79"/>
      <c r="K26" s="80"/>
      <c r="L26" s="81">
        <v>15</v>
      </c>
      <c r="M26" s="80"/>
      <c r="N26" s="81">
        <v>83</v>
      </c>
      <c r="O26" s="80"/>
      <c r="P26" s="82"/>
      <c r="Q26" s="80"/>
      <c r="R26" s="83"/>
      <c r="S26" s="80"/>
      <c r="T26" s="83">
        <v>30</v>
      </c>
      <c r="U26" s="80"/>
      <c r="V26" s="83"/>
      <c r="W26" s="80"/>
      <c r="X26" s="79">
        <v>8</v>
      </c>
      <c r="Y26" s="85"/>
      <c r="Z26" s="79"/>
      <c r="AA26" s="80"/>
      <c r="AB26" s="81"/>
      <c r="AC26" s="80"/>
      <c r="AD26" s="81">
        <f>SUM(D26+F26+H26+J26+L26+N26+P26+R26+T26+V26+X26+Z26+AB26)</f>
        <v>566</v>
      </c>
      <c r="AE26" s="86"/>
      <c r="AF26" s="4"/>
    </row>
    <row r="27" spans="1:32">
      <c r="A27" s="87" t="s">
        <v>48</v>
      </c>
      <c r="B27" s="77"/>
      <c r="C27" s="78"/>
      <c r="D27" s="79">
        <v>220</v>
      </c>
      <c r="E27" s="80"/>
      <c r="F27" s="79">
        <v>148</v>
      </c>
      <c r="G27" s="80"/>
      <c r="H27" s="79">
        <v>171</v>
      </c>
      <c r="I27" s="80"/>
      <c r="J27" s="79">
        <v>23</v>
      </c>
      <c r="K27" s="80"/>
      <c r="L27" s="81">
        <v>46</v>
      </c>
      <c r="M27" s="80"/>
      <c r="N27" s="81">
        <v>113</v>
      </c>
      <c r="O27" s="80"/>
      <c r="P27" s="82">
        <v>17</v>
      </c>
      <c r="Q27" s="80"/>
      <c r="R27" s="83">
        <v>25</v>
      </c>
      <c r="S27" s="80"/>
      <c r="T27" s="83">
        <v>65</v>
      </c>
      <c r="U27" s="80"/>
      <c r="V27" s="83">
        <v>18</v>
      </c>
      <c r="W27" s="80"/>
      <c r="X27" s="79">
        <v>32</v>
      </c>
      <c r="Y27" s="85"/>
      <c r="Z27" s="79"/>
      <c r="AA27" s="80"/>
      <c r="AB27" s="81">
        <v>9</v>
      </c>
      <c r="AC27" s="80"/>
      <c r="AD27" s="81">
        <f>SUM(D27+F27+H27+J27+L27+N27+P27+R27+T27+V27+X27+Z27+AB27)</f>
        <v>887</v>
      </c>
      <c r="AE27" s="86"/>
      <c r="AF27" s="4"/>
    </row>
    <row r="28" spans="1:32" s="101" customFormat="1">
      <c r="A28" s="88" t="s">
        <v>49</v>
      </c>
      <c r="B28" s="89"/>
      <c r="C28" s="90"/>
      <c r="D28" s="91">
        <f>SUM(D23:D27)</f>
        <v>1304</v>
      </c>
      <c r="E28" s="92"/>
      <c r="F28" s="91">
        <f>SUM(F23:F27)</f>
        <v>1504</v>
      </c>
      <c r="G28" s="92"/>
      <c r="H28" s="91">
        <f>SUM(H23:H27)</f>
        <v>1464</v>
      </c>
      <c r="I28" s="92"/>
      <c r="J28" s="91">
        <f>SUM(J23:J27)</f>
        <v>1362</v>
      </c>
      <c r="K28" s="92"/>
      <c r="L28" s="93">
        <f>SUM(L23:L27)</f>
        <v>1301</v>
      </c>
      <c r="M28" s="92"/>
      <c r="N28" s="93">
        <f>SUM(N23:N27)</f>
        <v>1360</v>
      </c>
      <c r="O28" s="92"/>
      <c r="P28" s="94">
        <f>SUM(P23:P27)</f>
        <v>2247</v>
      </c>
      <c r="Q28" s="92"/>
      <c r="R28" s="95">
        <f>SUM(R23:R27)</f>
        <v>1392</v>
      </c>
      <c r="S28" s="92"/>
      <c r="T28" s="95">
        <f>SUM(T23:T27)</f>
        <v>2200</v>
      </c>
      <c r="U28" s="96"/>
      <c r="V28" s="95">
        <f>SUM(V23:V27)</f>
        <v>1115</v>
      </c>
      <c r="W28" s="92"/>
      <c r="X28" s="91"/>
      <c r="Y28" s="97"/>
      <c r="Z28" s="91"/>
      <c r="AA28" s="92"/>
      <c r="AB28" s="93">
        <f>SUM(AB23:AB27)</f>
        <v>417</v>
      </c>
      <c r="AC28" s="92"/>
      <c r="AD28" s="98">
        <f>SUM(AD23:AD27)</f>
        <v>16752</v>
      </c>
      <c r="AE28" s="99"/>
      <c r="AF28" s="100"/>
    </row>
    <row r="29" spans="1:32" ht="15.75" thickBot="1">
      <c r="A29" s="102" t="s">
        <v>50</v>
      </c>
      <c r="B29" s="102"/>
      <c r="C29" s="103"/>
      <c r="D29" s="104">
        <f>SUM(D22:D27)</f>
        <v>5063</v>
      </c>
      <c r="E29" s="105"/>
      <c r="F29" s="106">
        <f>SUM(F22:F27)</f>
        <v>5934</v>
      </c>
      <c r="G29" s="105"/>
      <c r="H29" s="106">
        <f>SUM(H22:H27)</f>
        <v>7593</v>
      </c>
      <c r="I29" s="106"/>
      <c r="J29" s="106">
        <f>SUM(J22:J27)</f>
        <v>9423</v>
      </c>
      <c r="K29" s="106"/>
      <c r="L29" s="104">
        <f>SUM(L22:L27)</f>
        <v>6290</v>
      </c>
      <c r="M29" s="106"/>
      <c r="N29" s="104">
        <f>SUM(N22:N27)</f>
        <v>5490</v>
      </c>
      <c r="O29" s="106"/>
      <c r="P29" s="104">
        <f>SUM(P22:P27)</f>
        <v>8873</v>
      </c>
      <c r="Q29" s="104"/>
      <c r="R29" s="104">
        <f>SUM(R22:R27)</f>
        <v>6443</v>
      </c>
      <c r="S29" s="109"/>
      <c r="T29" s="167">
        <f>SUM(T22+T28)</f>
        <v>9548</v>
      </c>
      <c r="U29" s="104"/>
      <c r="V29" s="167">
        <f>SUM(V22+V28)</f>
        <v>8658</v>
      </c>
      <c r="W29" s="103"/>
      <c r="X29" s="104">
        <f>SUM(X23:X28)</f>
        <v>1086</v>
      </c>
      <c r="Y29" s="110"/>
      <c r="Z29" s="106"/>
      <c r="AA29" s="105"/>
      <c r="AB29" s="104"/>
      <c r="AC29" s="105"/>
      <c r="AD29" s="104">
        <f>SUM(AD22+AD28)</f>
        <v>85779</v>
      </c>
      <c r="AE29" s="111">
        <f>SUM(AE22:AE28)</f>
        <v>686667</v>
      </c>
      <c r="AF29" s="112"/>
    </row>
    <row r="30" spans="1:32" ht="15.75" thickTop="1">
      <c r="A30" s="545" t="s">
        <v>51</v>
      </c>
      <c r="B30" s="546"/>
      <c r="C30" s="546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6"/>
      <c r="AE30" s="547"/>
      <c r="AF30" s="113">
        <f>SUM(D29+F29+H29+J29+X29+Z29)</f>
        <v>29099</v>
      </c>
    </row>
    <row r="31" spans="1:32">
      <c r="A31" s="548" t="s">
        <v>52</v>
      </c>
      <c r="B31" s="549"/>
      <c r="C31" s="549"/>
      <c r="D31" s="114">
        <f>SUM(D5+D6+D7+D8+D13+D14)</f>
        <v>2775</v>
      </c>
      <c r="E31" s="115"/>
      <c r="F31" s="114">
        <f>SUM(F5+F6+F7+F8+F13+F14)</f>
        <v>3424</v>
      </c>
      <c r="G31" s="116"/>
      <c r="H31" s="114">
        <f>SUM(H5+H6+H7+H8+H13+H14)</f>
        <v>3188</v>
      </c>
      <c r="I31" s="117"/>
      <c r="J31" s="114">
        <f>SUM(J5+J6+J7+J8+J13+J14)</f>
        <v>4222</v>
      </c>
      <c r="K31" s="118"/>
      <c r="L31" s="119">
        <f>SUM(L5+L6+L7+L8+L13+L14)</f>
        <v>3136</v>
      </c>
      <c r="M31" s="118"/>
      <c r="N31" s="119">
        <f>SUM(N5+N6+N7+N8+N13+N14)</f>
        <v>3008</v>
      </c>
      <c r="O31" s="118"/>
      <c r="P31" s="119">
        <f>SUM(P5+P6+P7+P8+P13+P14)</f>
        <v>3525</v>
      </c>
      <c r="Q31" s="118"/>
      <c r="R31" s="119">
        <f>SUM(R5+R6+R7+R8+R13+R14)</f>
        <v>3489</v>
      </c>
      <c r="S31" s="118"/>
      <c r="T31" s="119">
        <f>SUM(T5+T6+T7+T8+T13+T14)</f>
        <v>5107</v>
      </c>
      <c r="U31" s="118"/>
      <c r="V31" s="119">
        <f>SUM(V5+V6+V7+V8+V13+V14)</f>
        <v>5540</v>
      </c>
      <c r="W31" s="118"/>
      <c r="X31" s="114">
        <f>SUM(X5+X6+X7+X8+X13+X14)</f>
        <v>5516</v>
      </c>
      <c r="Y31" s="120"/>
      <c r="Z31" s="114">
        <f>SUM(Z5+Z6+Z7+Z8+Z13+Z14)</f>
        <v>0</v>
      </c>
      <c r="AA31" s="116"/>
      <c r="AB31" s="119">
        <f>SUM(AB5+AB6+AB7+AB8+AB13+AB14)</f>
        <v>3612</v>
      </c>
      <c r="AC31" s="116"/>
      <c r="AD31" s="121">
        <f>SUM(D31+F31+H31+J31+L31+N31+P31+R31+T31+V31+X31+Z31+AB31)</f>
        <v>46542</v>
      </c>
      <c r="AE31" s="122"/>
      <c r="AF31" s="4"/>
    </row>
    <row r="32" spans="1:32">
      <c r="A32" s="550" t="s">
        <v>53</v>
      </c>
      <c r="B32" s="551"/>
      <c r="C32" s="551"/>
      <c r="D32" s="114">
        <f>SUM(D5+D6+D9+D10+D13+D14)</f>
        <v>2962</v>
      </c>
      <c r="E32" s="123"/>
      <c r="F32" s="114">
        <f>SUM(F5+F6+F9+F10+F13+F14)</f>
        <v>3491</v>
      </c>
      <c r="G32" s="115"/>
      <c r="H32" s="114">
        <f>SUM(H5+H6+H9+H10+H13+H14)</f>
        <v>4325</v>
      </c>
      <c r="I32" s="123"/>
      <c r="J32" s="114">
        <f>SUM(J5+J6+J9+J10+J13+J14)</f>
        <v>6037</v>
      </c>
      <c r="K32" s="120"/>
      <c r="L32" s="119">
        <f>SUM(L5+L6+L9+L10+L13+L14)</f>
        <v>3429</v>
      </c>
      <c r="M32" s="120"/>
      <c r="N32" s="119">
        <f>SUM(N5+N6+N9+N10+N13+N14)</f>
        <v>3166</v>
      </c>
      <c r="O32" s="120"/>
      <c r="P32" s="119">
        <f>SUM(P5+P6+P9+P10+P13+P14)</f>
        <v>3560</v>
      </c>
      <c r="Q32" s="120"/>
      <c r="R32" s="119">
        <f>SUM(R5+R6+R9+R10+R13+R14)</f>
        <v>3520</v>
      </c>
      <c r="S32" s="120"/>
      <c r="T32" s="119">
        <f>SUM(T5+T6+T9+T10+T13+T14)</f>
        <v>5178</v>
      </c>
      <c r="U32" s="120"/>
      <c r="V32" s="119">
        <f>SUM(V5+V6+V9+V10+V13+V14)</f>
        <v>5212</v>
      </c>
      <c r="W32" s="120"/>
      <c r="X32" s="114">
        <f>SUM(X5+X6+X9+X10+X13+X14)</f>
        <v>5547</v>
      </c>
      <c r="Y32" s="120"/>
      <c r="Z32" s="114">
        <f>SUM(Z5+Z6+Z9+Z10+Z13+Z14)</f>
        <v>0</v>
      </c>
      <c r="AA32" s="123"/>
      <c r="AB32" s="119">
        <f>SUM(AB5+AB6+AB9+AB10+AB13+AB14)</f>
        <v>3633</v>
      </c>
      <c r="AC32" s="123"/>
      <c r="AD32" s="121">
        <f>SUM(D32+F32+H32+J32+L32+N32+P32+R32+T32+V32+X32+Z32+AB32)</f>
        <v>50060</v>
      </c>
      <c r="AE32" s="124"/>
      <c r="AF32" s="4"/>
    </row>
    <row r="33" spans="1:32">
      <c r="A33" s="553" t="s">
        <v>54</v>
      </c>
      <c r="B33" s="554"/>
      <c r="C33" s="554"/>
      <c r="D33" s="125">
        <f>SUM(D5+D6+D11+D12+D13+D14)</f>
        <v>3536</v>
      </c>
      <c r="E33" s="126"/>
      <c r="F33" s="125">
        <f>SUM(F5+F6+F11+F12+F13+F14)</f>
        <v>4339</v>
      </c>
      <c r="G33" s="127"/>
      <c r="H33" s="125">
        <f>SUM(H5+H6+H11+H12+H13+H14)</f>
        <v>4952</v>
      </c>
      <c r="I33" s="126"/>
      <c r="J33" s="125">
        <f>SUM(J5+J6+J11+J12+J13+J14)</f>
        <v>6234</v>
      </c>
      <c r="K33" s="128"/>
      <c r="L33" s="129">
        <f>SUM(L5+L6+L11+L12+L13+L14)</f>
        <v>4666</v>
      </c>
      <c r="M33" s="128"/>
      <c r="N33" s="129">
        <f>SUM(N5+N6+N11+N12+N13+N14)</f>
        <v>3922</v>
      </c>
      <c r="O33" s="128"/>
      <c r="P33" s="129">
        <f>SUM(P5+P6+P11+P12+P13+P14)</f>
        <v>6493</v>
      </c>
      <c r="Q33" s="128"/>
      <c r="R33" s="129">
        <f>SUM(R5+R6+R11+R12+R13+R14)</f>
        <v>5012</v>
      </c>
      <c r="S33" s="128"/>
      <c r="T33" s="129">
        <f>SUM(T5+T6+T11+T12+T13+T14)</f>
        <v>7239</v>
      </c>
      <c r="U33" s="128"/>
      <c r="V33" s="129">
        <f>SUM(V5+V6+V11+V12+V13+V14)</f>
        <v>7087</v>
      </c>
      <c r="W33" s="128"/>
      <c r="X33" s="125">
        <f>SUM(X5+X6+X11+X12+X13+X14)</f>
        <v>6257</v>
      </c>
      <c r="Y33" s="128"/>
      <c r="Z33" s="125">
        <f>SUM(Z5+Z6+Z11+Z12+Z13+Z14)</f>
        <v>0</v>
      </c>
      <c r="AA33" s="126"/>
      <c r="AB33" s="129">
        <f>SUM(AB5+AB6+AB11+AB12+AB13+AB14)</f>
        <v>4556</v>
      </c>
      <c r="AC33" s="126"/>
      <c r="AD33" s="130">
        <f>SUM(D33+F33+H33+J33+L33+N33+P33+R33+T33+V33+X33+Z33+AB33)</f>
        <v>64293</v>
      </c>
      <c r="AE33" s="131"/>
      <c r="AF33" s="4"/>
    </row>
    <row r="34" spans="1:32" ht="15.75" thickBot="1">
      <c r="A34" s="132" t="s">
        <v>55</v>
      </c>
      <c r="B34" s="133"/>
      <c r="C34" s="134"/>
      <c r="D34" s="135">
        <f>SUM(D31:D33)</f>
        <v>9273</v>
      </c>
      <c r="E34" s="133"/>
      <c r="F34" s="135">
        <f>SUM(F31:F33)</f>
        <v>11254</v>
      </c>
      <c r="G34" s="136"/>
      <c r="H34" s="135">
        <f>SUM(H31:H33)</f>
        <v>12465</v>
      </c>
      <c r="I34" s="137"/>
      <c r="J34" s="135">
        <f>SUM(J31:J33)</f>
        <v>16493</v>
      </c>
      <c r="K34" s="135"/>
      <c r="L34" s="138">
        <f>SUM(L31:L33)</f>
        <v>11231</v>
      </c>
      <c r="M34" s="135"/>
      <c r="N34" s="138">
        <f>SUM(N31:N33)</f>
        <v>10096</v>
      </c>
      <c r="O34" s="135"/>
      <c r="P34" s="138">
        <f>SUM(P31:P33)</f>
        <v>13578</v>
      </c>
      <c r="Q34" s="135"/>
      <c r="R34" s="138">
        <f>SUM(R31:R33)</f>
        <v>12021</v>
      </c>
      <c r="S34" s="135"/>
      <c r="T34" s="138">
        <f>SUM(T31:T33)</f>
        <v>17524</v>
      </c>
      <c r="U34" s="137"/>
      <c r="V34" s="138">
        <f>SUM(V31:V33)</f>
        <v>17839</v>
      </c>
      <c r="W34" s="135"/>
      <c r="X34" s="135">
        <f>SUM(X31:X33)</f>
        <v>17320</v>
      </c>
      <c r="Y34" s="135"/>
      <c r="Z34" s="135">
        <f>SUM(Z31:Z33)</f>
        <v>0</v>
      </c>
      <c r="AA34" s="102"/>
      <c r="AB34" s="138">
        <f>SUM(AB31:AB33)</f>
        <v>11801</v>
      </c>
      <c r="AC34" s="102"/>
      <c r="AD34" s="135">
        <f>SUM(AD31:AD33)</f>
        <v>160895</v>
      </c>
      <c r="AE34" s="139"/>
      <c r="AF34" s="140">
        <f>SUM(D34:AB34)</f>
        <v>160895</v>
      </c>
    </row>
    <row r="35" spans="1:32" ht="15.75" thickTop="1">
      <c r="A35" s="141"/>
      <c r="B35" s="141"/>
      <c r="C35" s="142"/>
      <c r="D35" s="143"/>
      <c r="E35" s="141"/>
      <c r="G35"/>
      <c r="H35"/>
      <c r="J35"/>
      <c r="X35"/>
      <c r="Z35"/>
      <c r="AD35"/>
    </row>
    <row r="36" spans="1:32">
      <c r="A36" s="146" t="s">
        <v>56</v>
      </c>
      <c r="G36"/>
      <c r="H36"/>
      <c r="J36"/>
      <c r="X36"/>
      <c r="Z36"/>
      <c r="AD36"/>
    </row>
  </sheetData>
  <mergeCells count="34">
    <mergeCell ref="AD2:AE2"/>
    <mergeCell ref="A1:AE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32:C32"/>
    <mergeCell ref="L3:M3"/>
    <mergeCell ref="N3:O3"/>
    <mergeCell ref="A33:C33"/>
    <mergeCell ref="P3:Q3"/>
    <mergeCell ref="D3:E3"/>
    <mergeCell ref="F3:G3"/>
    <mergeCell ref="H3:I3"/>
    <mergeCell ref="J3:K3"/>
    <mergeCell ref="Z3:AA3"/>
    <mergeCell ref="AB3:AC3"/>
    <mergeCell ref="AD3:AE3"/>
    <mergeCell ref="A30:AE30"/>
    <mergeCell ref="A31:C31"/>
    <mergeCell ref="R3:S3"/>
    <mergeCell ref="T3:U3"/>
    <mergeCell ref="V3:W3"/>
    <mergeCell ref="X3:Y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5" scale="7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12" sqref="C12"/>
    </sheetView>
  </sheetViews>
  <sheetFormatPr baseColWidth="10" defaultRowHeight="15"/>
  <cols>
    <col min="2" max="2" width="15" customWidth="1"/>
    <col min="3" max="3" width="12.7109375" customWidth="1"/>
    <col min="5" max="5" width="18.140625" customWidth="1"/>
    <col min="6" max="6" width="14.42578125" customWidth="1"/>
    <col min="8" max="8" width="13.5703125" customWidth="1"/>
  </cols>
  <sheetData>
    <row r="1" spans="1:8" ht="37.5">
      <c r="A1" s="152" t="s">
        <v>59</v>
      </c>
      <c r="B1" s="152" t="s">
        <v>60</v>
      </c>
      <c r="C1" s="152" t="s">
        <v>61</v>
      </c>
      <c r="D1" s="152" t="s">
        <v>62</v>
      </c>
      <c r="E1" s="152" t="s">
        <v>63</v>
      </c>
      <c r="F1" s="153" t="s">
        <v>64</v>
      </c>
      <c r="G1" s="156" t="s">
        <v>65</v>
      </c>
      <c r="H1" s="156" t="s">
        <v>66</v>
      </c>
    </row>
    <row r="2" spans="1:8" s="165" customFormat="1">
      <c r="A2" s="158">
        <v>2009</v>
      </c>
      <c r="B2" s="158">
        <v>51199</v>
      </c>
      <c r="C2" s="164">
        <v>546925</v>
      </c>
      <c r="D2" s="158">
        <v>12</v>
      </c>
      <c r="E2" s="158">
        <v>45577.08</v>
      </c>
      <c r="F2" s="159">
        <v>4266</v>
      </c>
      <c r="G2" s="160">
        <v>20121</v>
      </c>
      <c r="H2" s="160">
        <v>31078</v>
      </c>
    </row>
    <row r="3" spans="1:8">
      <c r="A3" s="158">
        <v>2010</v>
      </c>
      <c r="B3" s="158">
        <v>86089</v>
      </c>
      <c r="C3" s="164">
        <v>901191.5</v>
      </c>
      <c r="D3" s="158">
        <v>12</v>
      </c>
      <c r="E3" s="158">
        <v>75099.289999999994</v>
      </c>
      <c r="F3" s="159">
        <v>7171</v>
      </c>
      <c r="G3" s="160">
        <v>34786</v>
      </c>
      <c r="H3" s="160">
        <v>51303</v>
      </c>
    </row>
    <row r="4" spans="1:8">
      <c r="A4" s="154">
        <v>2011</v>
      </c>
      <c r="B4" s="161">
        <v>54564</v>
      </c>
      <c r="C4" s="166">
        <v>585758.05000000005</v>
      </c>
      <c r="D4" s="161">
        <v>12</v>
      </c>
      <c r="E4" s="162">
        <f>SUM(C4/D4)</f>
        <v>48813.170833333337</v>
      </c>
      <c r="F4" s="163">
        <f>SUM(B4/D4)</f>
        <v>4547</v>
      </c>
      <c r="G4" s="161">
        <v>20676</v>
      </c>
      <c r="H4" s="161">
        <v>33888</v>
      </c>
    </row>
    <row r="5" spans="1:8">
      <c r="A5" s="154">
        <v>2012</v>
      </c>
      <c r="B5" s="161">
        <v>63676</v>
      </c>
      <c r="C5" s="166">
        <v>684307.6</v>
      </c>
      <c r="D5" s="161">
        <v>12</v>
      </c>
      <c r="E5" s="162">
        <f>SUM(C5/D5)</f>
        <v>57025.633333333331</v>
      </c>
      <c r="F5" s="163">
        <f>SUM(B5/D5)</f>
        <v>5306.333333333333</v>
      </c>
      <c r="G5" s="161">
        <v>23110</v>
      </c>
      <c r="H5" s="161">
        <v>40566</v>
      </c>
    </row>
    <row r="6" spans="1:8">
      <c r="A6" s="154">
        <v>2013</v>
      </c>
      <c r="B6" s="161">
        <v>66108</v>
      </c>
      <c r="C6" s="166">
        <v>685755.9</v>
      </c>
      <c r="D6" s="161">
        <v>12</v>
      </c>
      <c r="E6" s="162">
        <f>SUM(C6/D6)</f>
        <v>57146.325000000004</v>
      </c>
      <c r="F6" s="163">
        <f>SUM(B6/D6)</f>
        <v>5509</v>
      </c>
      <c r="G6" s="161">
        <v>26135</v>
      </c>
      <c r="H6" s="161">
        <v>39973</v>
      </c>
    </row>
    <row r="7" spans="1:8">
      <c r="A7" s="154">
        <v>2014</v>
      </c>
      <c r="B7" s="161">
        <v>50523</v>
      </c>
      <c r="C7" s="166">
        <v>521782</v>
      </c>
      <c r="D7" s="161">
        <v>9</v>
      </c>
      <c r="E7" s="162">
        <v>57975.77</v>
      </c>
      <c r="F7" s="163">
        <f>SUM(B7/D7)</f>
        <v>5613.666666666667</v>
      </c>
      <c r="G7" s="161">
        <v>18317</v>
      </c>
      <c r="H7" s="161">
        <v>32386</v>
      </c>
    </row>
    <row r="8" spans="1:8">
      <c r="A8" s="154"/>
      <c r="B8" s="154"/>
      <c r="C8" s="155"/>
      <c r="D8" s="154"/>
      <c r="E8" s="154"/>
      <c r="F8" s="154"/>
      <c r="G8" s="154"/>
      <c r="H8" s="154"/>
    </row>
    <row r="9" spans="1:8">
      <c r="A9" s="154"/>
      <c r="B9" s="154"/>
      <c r="C9" s="154"/>
      <c r="D9" s="154"/>
      <c r="E9" s="154"/>
      <c r="F9" s="154"/>
      <c r="G9" s="157"/>
      <c r="H9" s="157"/>
    </row>
    <row r="10" spans="1:8">
      <c r="A10" s="154"/>
      <c r="B10" s="154"/>
      <c r="C10" s="154"/>
      <c r="D10" s="154"/>
      <c r="E10" s="154"/>
      <c r="F10" s="154"/>
      <c r="G10" s="157"/>
      <c r="H10" s="157"/>
    </row>
    <row r="11" spans="1:8">
      <c r="A11" s="145"/>
      <c r="B11" s="145"/>
      <c r="C11" s="145"/>
      <c r="D11" s="145"/>
      <c r="E11" s="145"/>
      <c r="F11" s="145"/>
    </row>
  </sheetData>
  <pageMargins left="0.39370078740157483" right="0.39370078740157483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H36"/>
  <sheetViews>
    <sheetView workbookViewId="0">
      <selection activeCell="U28" sqref="U28"/>
    </sheetView>
  </sheetViews>
  <sheetFormatPr baseColWidth="10" defaultRowHeight="15"/>
  <cols>
    <col min="1" max="1" width="13.140625" customWidth="1"/>
    <col min="2" max="2" width="1.7109375" customWidth="1"/>
    <col min="3" max="3" width="5" style="147" customWidth="1"/>
    <col min="4" max="4" width="5.42578125" style="145" bestFit="1" customWidth="1"/>
    <col min="5" max="5" width="9" customWidth="1"/>
    <col min="6" max="6" width="5.42578125" bestFit="1" customWidth="1"/>
    <col min="7" max="7" width="8.85546875" style="148" bestFit="1" customWidth="1"/>
    <col min="8" max="8" width="5" style="145" customWidth="1"/>
    <col min="9" max="9" width="8.85546875" bestFit="1" customWidth="1"/>
    <col min="10" max="10" width="5" style="145" customWidth="1"/>
    <col min="11" max="11" width="8.85546875" bestFit="1" customWidth="1"/>
    <col min="12" max="12" width="5.42578125" bestFit="1" customWidth="1"/>
    <col min="13" max="13" width="8.85546875" bestFit="1" customWidth="1"/>
    <col min="14" max="14" width="5.42578125" style="144" customWidth="1"/>
    <col min="15" max="15" width="8.85546875" bestFit="1" customWidth="1"/>
    <col min="16" max="16" width="5.140625" customWidth="1"/>
    <col min="17" max="17" width="11.42578125" customWidth="1"/>
    <col min="18" max="18" width="5" customWidth="1"/>
    <col min="19" max="19" width="8.85546875" customWidth="1"/>
    <col min="20" max="20" width="5" customWidth="1"/>
    <col min="21" max="21" width="8.85546875" customWidth="1"/>
    <col min="22" max="22" width="5.140625" customWidth="1"/>
    <col min="23" max="23" width="10.7109375" customWidth="1"/>
    <col min="24" max="24" width="5" style="145" customWidth="1"/>
    <col min="25" max="25" width="8.85546875" customWidth="1"/>
    <col min="26" max="26" width="5.42578125" style="145" customWidth="1"/>
    <col min="27" max="27" width="9" customWidth="1"/>
    <col min="28" max="28" width="5.28515625" style="145" customWidth="1"/>
    <col min="29" max="29" width="7.28515625" customWidth="1"/>
    <col min="30" max="30" width="6.140625" style="145" customWidth="1"/>
    <col min="31" max="31" width="9.140625" customWidth="1"/>
    <col min="32" max="32" width="6" customWidth="1"/>
    <col min="34" max="34" width="11.5703125" bestFit="1" customWidth="1"/>
  </cols>
  <sheetData>
    <row r="1" spans="1:34" s="2" customFormat="1" ht="29.25" customHeight="1" thickBot="1">
      <c r="A1" s="562" t="s">
        <v>67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1"/>
    </row>
    <row r="2" spans="1:34" ht="15.75" customHeight="1">
      <c r="A2" s="3" t="s">
        <v>0</v>
      </c>
      <c r="B2" s="558" t="s">
        <v>1</v>
      </c>
      <c r="C2" s="558"/>
      <c r="D2" s="559" t="s">
        <v>2</v>
      </c>
      <c r="E2" s="559"/>
      <c r="F2" s="559" t="s">
        <v>3</v>
      </c>
      <c r="G2" s="559"/>
      <c r="H2" s="559" t="s">
        <v>4</v>
      </c>
      <c r="I2" s="559"/>
      <c r="J2" s="559" t="s">
        <v>5</v>
      </c>
      <c r="K2" s="559"/>
      <c r="L2" s="560" t="s">
        <v>6</v>
      </c>
      <c r="M2" s="561"/>
      <c r="N2" s="560" t="s">
        <v>7</v>
      </c>
      <c r="O2" s="561"/>
      <c r="P2" s="560" t="s">
        <v>8</v>
      </c>
      <c r="Q2" s="561"/>
      <c r="R2" s="560" t="s">
        <v>9</v>
      </c>
      <c r="S2" s="561"/>
      <c r="T2" s="560" t="s">
        <v>10</v>
      </c>
      <c r="U2" s="561"/>
      <c r="V2" s="560" t="s">
        <v>11</v>
      </c>
      <c r="W2" s="561"/>
      <c r="X2" s="559" t="s">
        <v>12</v>
      </c>
      <c r="Y2" s="559"/>
      <c r="Z2" s="560" t="s">
        <v>13</v>
      </c>
      <c r="AA2" s="561"/>
      <c r="AB2" s="560" t="s">
        <v>13</v>
      </c>
      <c r="AC2" s="561"/>
      <c r="AD2" s="555" t="s">
        <v>14</v>
      </c>
      <c r="AE2" s="555"/>
      <c r="AF2" s="4"/>
    </row>
    <row r="3" spans="1:34" ht="15.75">
      <c r="A3" s="5"/>
      <c r="B3" s="6"/>
      <c r="C3" s="7"/>
      <c r="D3" s="543" t="s">
        <v>15</v>
      </c>
      <c r="E3" s="552"/>
      <c r="F3" s="552" t="s">
        <v>16</v>
      </c>
      <c r="G3" s="552"/>
      <c r="H3" s="552" t="s">
        <v>17</v>
      </c>
      <c r="I3" s="552"/>
      <c r="J3" s="552" t="s">
        <v>18</v>
      </c>
      <c r="K3" s="552"/>
      <c r="L3" s="542" t="s">
        <v>19</v>
      </c>
      <c r="M3" s="543"/>
      <c r="N3" s="542" t="s">
        <v>20</v>
      </c>
      <c r="O3" s="543"/>
      <c r="P3" s="542" t="s">
        <v>19</v>
      </c>
      <c r="Q3" s="543"/>
      <c r="R3" s="542" t="s">
        <v>19</v>
      </c>
      <c r="S3" s="543"/>
      <c r="T3" s="542" t="s">
        <v>20</v>
      </c>
      <c r="U3" s="543"/>
      <c r="V3" s="542" t="s">
        <v>21</v>
      </c>
      <c r="W3" s="543"/>
      <c r="X3" s="552" t="s">
        <v>22</v>
      </c>
      <c r="Y3" s="552"/>
      <c r="Z3" s="542" t="s">
        <v>23</v>
      </c>
      <c r="AA3" s="543"/>
      <c r="AB3" s="542" t="s">
        <v>23</v>
      </c>
      <c r="AC3" s="543"/>
      <c r="AD3" s="544"/>
      <c r="AE3" s="544"/>
      <c r="AF3" s="4"/>
    </row>
    <row r="4" spans="1:34">
      <c r="A4" s="9"/>
      <c r="B4" s="10"/>
      <c r="C4" s="11"/>
      <c r="D4" s="8" t="s">
        <v>24</v>
      </c>
      <c r="E4" s="8" t="s">
        <v>25</v>
      </c>
      <c r="F4" s="8" t="s">
        <v>24</v>
      </c>
      <c r="G4" s="12" t="s">
        <v>26</v>
      </c>
      <c r="H4" s="8" t="s">
        <v>27</v>
      </c>
      <c r="I4" s="8" t="s">
        <v>26</v>
      </c>
      <c r="J4" s="8" t="s">
        <v>24</v>
      </c>
      <c r="K4" s="8" t="s">
        <v>26</v>
      </c>
      <c r="L4" s="8" t="s">
        <v>24</v>
      </c>
      <c r="M4" s="8" t="s">
        <v>26</v>
      </c>
      <c r="N4" s="13" t="s">
        <v>24</v>
      </c>
      <c r="O4" s="8" t="s">
        <v>26</v>
      </c>
      <c r="P4" s="8" t="s">
        <v>24</v>
      </c>
      <c r="Q4" s="8" t="s">
        <v>26</v>
      </c>
      <c r="R4" s="8" t="s">
        <v>24</v>
      </c>
      <c r="S4" s="8" t="s">
        <v>26</v>
      </c>
      <c r="T4" s="8" t="s">
        <v>24</v>
      </c>
      <c r="U4" s="8" t="s">
        <v>26</v>
      </c>
      <c r="V4" s="8" t="s">
        <v>24</v>
      </c>
      <c r="W4" s="8" t="s">
        <v>26</v>
      </c>
      <c r="X4" s="8" t="s">
        <v>24</v>
      </c>
      <c r="Y4" s="8" t="s">
        <v>26</v>
      </c>
      <c r="Z4" s="8" t="s">
        <v>24</v>
      </c>
      <c r="AA4" s="8" t="s">
        <v>26</v>
      </c>
      <c r="AB4" s="8" t="s">
        <v>28</v>
      </c>
      <c r="AC4" s="8" t="s">
        <v>25</v>
      </c>
      <c r="AD4" s="8" t="s">
        <v>24</v>
      </c>
      <c r="AE4" s="8" t="s">
        <v>26</v>
      </c>
      <c r="AF4" s="4"/>
    </row>
    <row r="5" spans="1:34">
      <c r="A5" s="14" t="s">
        <v>29</v>
      </c>
      <c r="B5" s="15" t="s">
        <v>30</v>
      </c>
      <c r="C5" s="16">
        <v>50</v>
      </c>
      <c r="D5" s="17">
        <v>1327</v>
      </c>
      <c r="E5" s="18">
        <v>34180</v>
      </c>
      <c r="F5" s="17">
        <v>1712</v>
      </c>
      <c r="G5" s="18">
        <v>39760</v>
      </c>
      <c r="H5" s="17">
        <v>1933</v>
      </c>
      <c r="I5" s="18">
        <v>47420</v>
      </c>
      <c r="J5" s="17">
        <v>2476</v>
      </c>
      <c r="K5" s="18">
        <v>63780</v>
      </c>
      <c r="L5" s="19">
        <v>1148</v>
      </c>
      <c r="M5" s="18">
        <v>31060</v>
      </c>
      <c r="N5" s="19">
        <v>1479</v>
      </c>
      <c r="O5" s="18">
        <v>36340</v>
      </c>
      <c r="P5" s="19">
        <v>1597</v>
      </c>
      <c r="Q5" s="18">
        <v>47825</v>
      </c>
      <c r="R5" s="20">
        <v>824</v>
      </c>
      <c r="S5" s="18">
        <v>31000</v>
      </c>
      <c r="T5" s="20"/>
      <c r="U5" s="18"/>
      <c r="V5" s="21"/>
      <c r="W5" s="18"/>
      <c r="X5" s="17"/>
      <c r="Y5" s="22"/>
      <c r="Z5" s="17"/>
      <c r="AA5" s="18"/>
      <c r="AB5" s="19"/>
      <c r="AC5" s="18"/>
      <c r="AD5" s="19">
        <f>SUM(D5+F5+H5+J5+X5+Z5+L5+N5+P5+R5+T5+V5+AB5)</f>
        <v>12496</v>
      </c>
      <c r="AE5" s="23">
        <f t="shared" ref="AE5:AE13" si="0">SUM(E5+G5+I5+K5+M5+O5+Q5+S5+U5+W5+Y5+AA5+AC5)</f>
        <v>331365</v>
      </c>
      <c r="AF5" s="4"/>
    </row>
    <row r="6" spans="1:34">
      <c r="A6" s="14" t="s">
        <v>68</v>
      </c>
      <c r="B6" s="15" t="s">
        <v>30</v>
      </c>
      <c r="C6" s="16"/>
      <c r="D6" s="24">
        <v>653</v>
      </c>
      <c r="E6" s="25"/>
      <c r="F6" s="24">
        <v>463</v>
      </c>
      <c r="G6" s="25"/>
      <c r="H6" s="24">
        <v>2120</v>
      </c>
      <c r="I6" s="25"/>
      <c r="J6" s="24">
        <v>962</v>
      </c>
      <c r="K6" s="25">
        <v>1260</v>
      </c>
      <c r="L6" s="26">
        <v>1944</v>
      </c>
      <c r="M6" s="25">
        <v>1380</v>
      </c>
      <c r="N6" s="26">
        <v>1438</v>
      </c>
      <c r="O6" s="25">
        <v>940</v>
      </c>
      <c r="P6" s="26">
        <v>89</v>
      </c>
      <c r="Q6" s="25"/>
      <c r="R6" s="27"/>
      <c r="S6" s="25"/>
      <c r="T6" s="27"/>
      <c r="U6" s="25"/>
      <c r="V6" s="28"/>
      <c r="W6" s="25"/>
      <c r="X6" s="24"/>
      <c r="Y6" s="29"/>
      <c r="Z6" s="24"/>
      <c r="AA6" s="25"/>
      <c r="AB6" s="26"/>
      <c r="AC6" s="25"/>
      <c r="AD6" s="26">
        <f>SUM(D6+F6+H6+J6+L6+N6+P6+R6+T6+V6+X6+Z6)</f>
        <v>7669</v>
      </c>
      <c r="AE6" s="30">
        <f t="shared" si="0"/>
        <v>3580</v>
      </c>
      <c r="AF6" s="4"/>
    </row>
    <row r="7" spans="1:34">
      <c r="A7" s="31" t="s">
        <v>32</v>
      </c>
      <c r="B7" s="15" t="s">
        <v>30</v>
      </c>
      <c r="C7" s="16">
        <v>30</v>
      </c>
      <c r="D7" s="24">
        <v>4</v>
      </c>
      <c r="E7" s="25">
        <v>87.5</v>
      </c>
      <c r="F7" s="24">
        <v>18</v>
      </c>
      <c r="G7" s="25">
        <v>287.5</v>
      </c>
      <c r="H7" s="24">
        <v>20</v>
      </c>
      <c r="I7" s="25">
        <v>325</v>
      </c>
      <c r="J7" s="24">
        <v>10</v>
      </c>
      <c r="K7" s="25">
        <v>225</v>
      </c>
      <c r="L7" s="26">
        <v>107</v>
      </c>
      <c r="M7" s="25">
        <v>1375</v>
      </c>
      <c r="N7" s="26">
        <v>4</v>
      </c>
      <c r="O7" s="25">
        <v>62.5</v>
      </c>
      <c r="P7" s="26">
        <v>18</v>
      </c>
      <c r="Q7" s="25">
        <v>335</v>
      </c>
      <c r="R7" s="27">
        <v>8</v>
      </c>
      <c r="S7" s="25">
        <v>180</v>
      </c>
      <c r="T7" s="27"/>
      <c r="U7" s="25"/>
      <c r="V7" s="28"/>
      <c r="W7" s="25"/>
      <c r="X7" s="24"/>
      <c r="Y7" s="29"/>
      <c r="Z7" s="24"/>
      <c r="AA7" s="25"/>
      <c r="AB7" s="26"/>
      <c r="AC7" s="25"/>
      <c r="AD7" s="26">
        <f t="shared" ref="AD7:AD15" si="1">SUM(D7+F7+H7+J7+L7+N7+P7+R7+T7+V7+X7+Z7+AB7)</f>
        <v>189</v>
      </c>
      <c r="AE7" s="30">
        <f t="shared" si="0"/>
        <v>2877.5</v>
      </c>
      <c r="AF7" s="4"/>
    </row>
    <row r="8" spans="1:34">
      <c r="A8" s="31" t="s">
        <v>32</v>
      </c>
      <c r="B8" s="15" t="s">
        <v>30</v>
      </c>
      <c r="C8" s="16">
        <v>15</v>
      </c>
      <c r="D8" s="24"/>
      <c r="E8" s="25"/>
      <c r="F8" s="24"/>
      <c r="G8" s="25"/>
      <c r="H8" s="24"/>
      <c r="I8" s="25"/>
      <c r="J8" s="24"/>
      <c r="K8" s="25"/>
      <c r="L8" s="26"/>
      <c r="M8" s="25"/>
      <c r="N8" s="26"/>
      <c r="O8" s="25"/>
      <c r="P8" s="26"/>
      <c r="Q8" s="25"/>
      <c r="R8" s="27"/>
      <c r="S8" s="25"/>
      <c r="T8" s="27"/>
      <c r="U8" s="25"/>
      <c r="V8" s="28"/>
      <c r="W8" s="25"/>
      <c r="X8" s="24"/>
      <c r="Y8" s="29"/>
      <c r="Z8" s="24"/>
      <c r="AA8" s="25"/>
      <c r="AB8" s="26"/>
      <c r="AC8" s="25"/>
      <c r="AD8" s="26">
        <f t="shared" si="1"/>
        <v>0</v>
      </c>
      <c r="AE8" s="30">
        <f t="shared" si="0"/>
        <v>0</v>
      </c>
      <c r="AF8" s="4"/>
    </row>
    <row r="9" spans="1:34">
      <c r="A9" s="31" t="s">
        <v>33</v>
      </c>
      <c r="B9" s="15" t="s">
        <v>30</v>
      </c>
      <c r="C9" s="16">
        <v>20</v>
      </c>
      <c r="D9" s="24">
        <v>103</v>
      </c>
      <c r="E9" s="25">
        <v>1360</v>
      </c>
      <c r="F9" s="24">
        <v>155</v>
      </c>
      <c r="G9" s="25">
        <v>2260</v>
      </c>
      <c r="H9" s="24">
        <v>140</v>
      </c>
      <c r="I9" s="25">
        <v>1950</v>
      </c>
      <c r="J9" s="24">
        <v>130</v>
      </c>
      <c r="K9" s="25">
        <v>1890</v>
      </c>
      <c r="L9" s="26">
        <v>46</v>
      </c>
      <c r="M9" s="25">
        <v>550</v>
      </c>
      <c r="N9" s="26">
        <v>15</v>
      </c>
      <c r="O9" s="25">
        <v>220</v>
      </c>
      <c r="P9" s="26">
        <v>24</v>
      </c>
      <c r="Q9" s="25">
        <v>390</v>
      </c>
      <c r="R9" s="27">
        <v>53</v>
      </c>
      <c r="S9" s="25">
        <v>800</v>
      </c>
      <c r="T9" s="27"/>
      <c r="U9" s="25"/>
      <c r="V9" s="28"/>
      <c r="W9" s="25"/>
      <c r="X9" s="24"/>
      <c r="Y9" s="29"/>
      <c r="Z9" s="24"/>
      <c r="AA9" s="25"/>
      <c r="AB9" s="26"/>
      <c r="AC9" s="25"/>
      <c r="AD9" s="26">
        <f t="shared" si="1"/>
        <v>666</v>
      </c>
      <c r="AE9" s="30">
        <f t="shared" si="0"/>
        <v>9420</v>
      </c>
      <c r="AF9" s="4"/>
    </row>
    <row r="10" spans="1:34">
      <c r="A10" s="31" t="s">
        <v>33</v>
      </c>
      <c r="B10" s="15" t="s">
        <v>30</v>
      </c>
      <c r="C10" s="16">
        <v>10</v>
      </c>
      <c r="D10" s="24"/>
      <c r="E10" s="25"/>
      <c r="F10" s="24"/>
      <c r="G10" s="25"/>
      <c r="H10" s="24"/>
      <c r="I10" s="25"/>
      <c r="J10" s="24"/>
      <c r="K10" s="25"/>
      <c r="L10" s="26"/>
      <c r="M10" s="25"/>
      <c r="N10" s="26"/>
      <c r="O10" s="25"/>
      <c r="P10" s="26"/>
      <c r="Q10" s="25"/>
      <c r="R10" s="27"/>
      <c r="S10" s="25"/>
      <c r="T10" s="27"/>
      <c r="U10" s="25"/>
      <c r="V10" s="28"/>
      <c r="W10" s="25"/>
      <c r="X10" s="24"/>
      <c r="Y10" s="29"/>
      <c r="Z10" s="24"/>
      <c r="AA10" s="25"/>
      <c r="AB10" s="26"/>
      <c r="AC10" s="25"/>
      <c r="AD10" s="149">
        <f t="shared" si="1"/>
        <v>0</v>
      </c>
      <c r="AE10" s="30">
        <f t="shared" si="0"/>
        <v>0</v>
      </c>
      <c r="AF10" s="4"/>
    </row>
    <row r="11" spans="1:34">
      <c r="A11" s="31" t="s">
        <v>34</v>
      </c>
      <c r="B11" s="15" t="s">
        <v>30</v>
      </c>
      <c r="C11" s="16">
        <v>20</v>
      </c>
      <c r="D11" s="24">
        <v>883</v>
      </c>
      <c r="E11" s="25">
        <v>10357.5</v>
      </c>
      <c r="F11" s="24">
        <v>896</v>
      </c>
      <c r="G11" s="25">
        <v>9240</v>
      </c>
      <c r="H11" s="24">
        <v>1527</v>
      </c>
      <c r="I11" s="25">
        <v>14782.5</v>
      </c>
      <c r="J11" s="24">
        <v>1811</v>
      </c>
      <c r="K11" s="25">
        <v>19800</v>
      </c>
      <c r="L11" s="26">
        <v>1304</v>
      </c>
      <c r="M11" s="25">
        <v>14062.5</v>
      </c>
      <c r="N11" s="26">
        <v>1114</v>
      </c>
      <c r="O11" s="25">
        <v>12022.5</v>
      </c>
      <c r="P11" s="26">
        <v>2580</v>
      </c>
      <c r="Q11" s="25">
        <v>32615</v>
      </c>
      <c r="R11" s="27">
        <v>1557</v>
      </c>
      <c r="S11" s="25">
        <v>22380</v>
      </c>
      <c r="T11" s="27"/>
      <c r="U11" s="25"/>
      <c r="V11" s="28"/>
      <c r="W11" s="25"/>
      <c r="X11" s="24"/>
      <c r="Y11" s="29"/>
      <c r="Z11" s="24"/>
      <c r="AA11" s="25"/>
      <c r="AB11" s="26"/>
      <c r="AC11" s="25"/>
      <c r="AD11" s="26">
        <f t="shared" si="1"/>
        <v>11672</v>
      </c>
      <c r="AE11" s="30">
        <f t="shared" si="0"/>
        <v>135260</v>
      </c>
      <c r="AF11" s="4"/>
    </row>
    <row r="12" spans="1:34">
      <c r="A12" s="31" t="s">
        <v>34</v>
      </c>
      <c r="B12" s="15" t="s">
        <v>30</v>
      </c>
      <c r="C12" s="16">
        <v>10</v>
      </c>
      <c r="D12" s="24">
        <v>23</v>
      </c>
      <c r="E12" s="25">
        <v>172.5</v>
      </c>
      <c r="F12" s="24"/>
      <c r="G12" s="25"/>
      <c r="H12" s="24"/>
      <c r="I12" s="25"/>
      <c r="J12" s="24">
        <v>929</v>
      </c>
      <c r="K12" s="25">
        <v>6967.5</v>
      </c>
      <c r="L12" s="26">
        <v>148</v>
      </c>
      <c r="M12" s="25">
        <v>2392.5</v>
      </c>
      <c r="N12" s="26"/>
      <c r="O12" s="25"/>
      <c r="P12" s="32"/>
      <c r="Q12" s="25"/>
      <c r="R12" s="27"/>
      <c r="S12" s="25"/>
      <c r="T12" s="27"/>
      <c r="U12" s="25"/>
      <c r="V12" s="28"/>
      <c r="W12" s="25"/>
      <c r="X12" s="24"/>
      <c r="Y12" s="29"/>
      <c r="Z12" s="24"/>
      <c r="AA12" s="25"/>
      <c r="AB12" s="26"/>
      <c r="AC12" s="25"/>
      <c r="AD12" s="149">
        <f t="shared" si="1"/>
        <v>1100</v>
      </c>
      <c r="AE12" s="30">
        <f t="shared" si="0"/>
        <v>9532.5</v>
      </c>
      <c r="AF12" s="4"/>
    </row>
    <row r="13" spans="1:34">
      <c r="A13" s="14" t="s">
        <v>35</v>
      </c>
      <c r="B13" s="15" t="s">
        <v>30</v>
      </c>
      <c r="C13" s="16">
        <v>125</v>
      </c>
      <c r="D13" s="24"/>
      <c r="E13" s="25"/>
      <c r="F13" s="24"/>
      <c r="G13" s="25"/>
      <c r="H13" s="24"/>
      <c r="I13" s="25"/>
      <c r="J13" s="24"/>
      <c r="K13" s="25"/>
      <c r="L13" s="26"/>
      <c r="M13" s="25"/>
      <c r="N13" s="26"/>
      <c r="O13" s="25"/>
      <c r="P13" s="26">
        <v>275</v>
      </c>
      <c r="Q13" s="25">
        <v>6875</v>
      </c>
      <c r="R13" s="27">
        <v>510</v>
      </c>
      <c r="S13" s="25">
        <v>12625</v>
      </c>
      <c r="T13" s="27"/>
      <c r="U13" s="25"/>
      <c r="V13" s="28"/>
      <c r="W13" s="25"/>
      <c r="X13" s="24"/>
      <c r="Y13" s="29"/>
      <c r="Z13" s="24"/>
      <c r="AA13" s="25"/>
      <c r="AB13" s="26"/>
      <c r="AC13" s="25"/>
      <c r="AD13" s="26">
        <f t="shared" si="1"/>
        <v>785</v>
      </c>
      <c r="AE13" s="30">
        <f t="shared" si="0"/>
        <v>19500</v>
      </c>
      <c r="AF13" s="4"/>
    </row>
    <row r="14" spans="1:34">
      <c r="A14" s="33" t="s">
        <v>36</v>
      </c>
      <c r="B14" s="34" t="s">
        <v>30</v>
      </c>
      <c r="C14" s="35">
        <v>0</v>
      </c>
      <c r="D14" s="36">
        <v>1412</v>
      </c>
      <c r="E14" s="37"/>
      <c r="F14" s="36">
        <v>1988</v>
      </c>
      <c r="G14" s="37"/>
      <c r="H14" s="36">
        <v>2400</v>
      </c>
      <c r="I14" s="37"/>
      <c r="J14" s="36">
        <v>1912</v>
      </c>
      <c r="K14" s="37"/>
      <c r="L14" s="38">
        <v>1860</v>
      </c>
      <c r="M14" s="37"/>
      <c r="N14" s="38">
        <v>1352</v>
      </c>
      <c r="O14" s="37"/>
      <c r="P14" s="38">
        <v>2291</v>
      </c>
      <c r="Q14" s="37"/>
      <c r="R14" s="39">
        <v>2867</v>
      </c>
      <c r="S14" s="37"/>
      <c r="T14" s="39"/>
      <c r="U14" s="37"/>
      <c r="V14" s="40"/>
      <c r="W14" s="37"/>
      <c r="X14" s="36"/>
      <c r="Y14" s="41"/>
      <c r="Z14" s="36"/>
      <c r="AA14" s="37"/>
      <c r="AB14" s="38"/>
      <c r="AC14" s="37"/>
      <c r="AD14" s="38">
        <f t="shared" si="1"/>
        <v>16082</v>
      </c>
      <c r="AE14" s="42"/>
      <c r="AF14" s="43"/>
    </row>
    <row r="15" spans="1:34" s="52" customFormat="1" ht="23.25" thickBot="1">
      <c r="A15" s="44" t="s">
        <v>37</v>
      </c>
      <c r="B15" s="45"/>
      <c r="C15" s="46"/>
      <c r="D15" s="47">
        <f>SUM(D5:D14)</f>
        <v>4405</v>
      </c>
      <c r="E15" s="48">
        <f>SUM(E5:E13)</f>
        <v>46157.5</v>
      </c>
      <c r="F15" s="47">
        <f>SUM(F5:F14)</f>
        <v>5232</v>
      </c>
      <c r="G15" s="48">
        <f>SUM(G5:G13)</f>
        <v>51547.5</v>
      </c>
      <c r="H15" s="47">
        <f>SUM(H5:H14)</f>
        <v>8140</v>
      </c>
      <c r="I15" s="49">
        <f>SUM(I5:I13)</f>
        <v>64477.5</v>
      </c>
      <c r="J15" s="47">
        <f>SUM(J5:J14)</f>
        <v>8230</v>
      </c>
      <c r="K15" s="48">
        <f>SUM(K5:K13)</f>
        <v>93922.5</v>
      </c>
      <c r="L15" s="47">
        <f t="shared" ref="L15:X15" si="2">SUM(L5:L14)</f>
        <v>6557</v>
      </c>
      <c r="M15" s="48">
        <f t="shared" si="2"/>
        <v>50820</v>
      </c>
      <c r="N15" s="47">
        <f t="shared" si="2"/>
        <v>5402</v>
      </c>
      <c r="O15" s="48">
        <f t="shared" si="2"/>
        <v>49585</v>
      </c>
      <c r="P15" s="47">
        <f t="shared" si="2"/>
        <v>6874</v>
      </c>
      <c r="Q15" s="48">
        <f t="shared" si="2"/>
        <v>88040</v>
      </c>
      <c r="R15" s="47">
        <f t="shared" si="2"/>
        <v>5819</v>
      </c>
      <c r="S15" s="48">
        <f t="shared" si="2"/>
        <v>66985</v>
      </c>
      <c r="T15" s="47">
        <f t="shared" si="2"/>
        <v>0</v>
      </c>
      <c r="U15" s="48">
        <f t="shared" si="2"/>
        <v>0</v>
      </c>
      <c r="V15" s="47">
        <f t="shared" si="2"/>
        <v>0</v>
      </c>
      <c r="W15" s="48">
        <f t="shared" si="2"/>
        <v>0</v>
      </c>
      <c r="X15" s="47">
        <f t="shared" si="2"/>
        <v>0</v>
      </c>
      <c r="Y15" s="48">
        <f>SUM(Y5:Y13)</f>
        <v>0</v>
      </c>
      <c r="Z15" s="47">
        <f>SUM(Z5:Z14)</f>
        <v>0</v>
      </c>
      <c r="AA15" s="48">
        <f>SUM(AA5:AA13)</f>
        <v>0</v>
      </c>
      <c r="AB15" s="47">
        <f>SUM(AB5:AB14)</f>
        <v>0</v>
      </c>
      <c r="AC15" s="48">
        <f>SUM(AC5:AC14)</f>
        <v>0</v>
      </c>
      <c r="AD15" s="47">
        <f t="shared" si="1"/>
        <v>50659</v>
      </c>
      <c r="AE15" s="150">
        <f>SUM(E15+G15+I15+K15+M15+O15+Q15+S15+U15+W15+Y15+AA15+AC15)</f>
        <v>511535</v>
      </c>
      <c r="AF15" s="174">
        <f>SUM(AE5:AE13)</f>
        <v>511535</v>
      </c>
      <c r="AH15" s="151"/>
    </row>
    <row r="16" spans="1:34" ht="15.75" thickTop="1">
      <c r="A16" s="53" t="s">
        <v>38</v>
      </c>
      <c r="B16" s="54" t="s">
        <v>30</v>
      </c>
      <c r="C16" s="55"/>
      <c r="D16" s="17"/>
      <c r="E16" s="18"/>
      <c r="F16" s="17"/>
      <c r="G16" s="18"/>
      <c r="H16" s="17"/>
      <c r="I16" s="18"/>
      <c r="J16" s="56"/>
      <c r="K16" s="18"/>
      <c r="L16" s="18"/>
      <c r="M16" s="18"/>
      <c r="N16" s="19"/>
      <c r="O16" s="18"/>
      <c r="P16" s="57"/>
      <c r="Q16" s="18"/>
      <c r="R16" s="20"/>
      <c r="S16" s="18"/>
      <c r="T16" s="57"/>
      <c r="U16" s="18"/>
      <c r="V16" s="58"/>
      <c r="W16" s="18"/>
      <c r="X16" s="17"/>
      <c r="Y16" s="22"/>
      <c r="Z16" s="17"/>
      <c r="AA16" s="18"/>
      <c r="AB16" s="19"/>
      <c r="AC16" s="18"/>
      <c r="AD16" s="59">
        <f>SUM(D16+F16+H16+J16+L16+N16+P16+R16+T16+V16+X16+Z16)</f>
        <v>0</v>
      </c>
      <c r="AE16" s="23">
        <f>SUM(E16+G16+I16+K16+Y16+AA16)</f>
        <v>0</v>
      </c>
      <c r="AF16" s="43"/>
    </row>
    <row r="17" spans="1:32">
      <c r="A17" s="53" t="s">
        <v>39</v>
      </c>
      <c r="B17" s="54"/>
      <c r="C17" s="55"/>
      <c r="D17" s="17"/>
      <c r="E17" s="18"/>
      <c r="F17" s="17"/>
      <c r="G17" s="18"/>
      <c r="H17" s="17"/>
      <c r="I17" s="18"/>
      <c r="J17" s="56"/>
      <c r="K17" s="18"/>
      <c r="L17" s="18"/>
      <c r="M17" s="18"/>
      <c r="N17" s="19"/>
      <c r="O17" s="18"/>
      <c r="P17" s="57"/>
      <c r="Q17" s="18"/>
      <c r="R17" s="20"/>
      <c r="S17" s="18"/>
      <c r="T17" s="57"/>
      <c r="U17" s="18"/>
      <c r="V17" s="58"/>
      <c r="W17" s="18"/>
      <c r="X17" s="17"/>
      <c r="Y17" s="22"/>
      <c r="Z17" s="17"/>
      <c r="AA17" s="18"/>
      <c r="AB17" s="19"/>
      <c r="AC17" s="18"/>
      <c r="AD17" s="59"/>
      <c r="AE17" s="23">
        <f>SUM(AC17+AA17+Y17+W17+U17+S17+Q17+O17+M17+K17+I17+G17+E17)</f>
        <v>0</v>
      </c>
      <c r="AF17" s="43"/>
    </row>
    <row r="18" spans="1:32">
      <c r="A18" s="53" t="s">
        <v>40</v>
      </c>
      <c r="B18" s="54"/>
      <c r="C18" s="55"/>
      <c r="D18" s="17"/>
      <c r="E18" s="18"/>
      <c r="F18" s="17"/>
      <c r="G18" s="18"/>
      <c r="H18" s="17"/>
      <c r="I18" s="18"/>
      <c r="J18" s="56"/>
      <c r="K18" s="18"/>
      <c r="L18" s="18"/>
      <c r="M18" s="18"/>
      <c r="N18" s="19"/>
      <c r="O18" s="18"/>
      <c r="P18" s="57"/>
      <c r="Q18" s="18"/>
      <c r="R18" s="20"/>
      <c r="S18" s="18"/>
      <c r="T18" s="57"/>
      <c r="U18" s="18"/>
      <c r="V18" s="58"/>
      <c r="W18" s="18"/>
      <c r="X18" s="17"/>
      <c r="Y18" s="22"/>
      <c r="Z18" s="17"/>
      <c r="AA18" s="18"/>
      <c r="AB18" s="19"/>
      <c r="AC18" s="18"/>
      <c r="AD18" s="59"/>
      <c r="AE18" s="23">
        <f>SUM(AC18+AA18+Y18+W18+U18+S18+Q18+O18+M18+K18+I18+G18+E18)</f>
        <v>0</v>
      </c>
      <c r="AF18" s="43"/>
    </row>
    <row r="19" spans="1:32">
      <c r="A19" s="53" t="s">
        <v>41</v>
      </c>
      <c r="B19" s="54"/>
      <c r="C19" s="55"/>
      <c r="D19" s="17"/>
      <c r="E19" s="18"/>
      <c r="F19" s="17"/>
      <c r="G19" s="18"/>
      <c r="H19" s="17"/>
      <c r="I19" s="18"/>
      <c r="J19" s="56"/>
      <c r="K19" s="18"/>
      <c r="L19" s="18"/>
      <c r="M19" s="18"/>
      <c r="N19" s="19"/>
      <c r="O19" s="18"/>
      <c r="P19" s="57"/>
      <c r="Q19" s="18"/>
      <c r="R19" s="20"/>
      <c r="S19" s="18"/>
      <c r="T19" s="57"/>
      <c r="U19" s="18"/>
      <c r="V19" s="58"/>
      <c r="W19" s="18"/>
      <c r="X19" s="17"/>
      <c r="Y19" s="22"/>
      <c r="Z19" s="17"/>
      <c r="AA19" s="18"/>
      <c r="AB19" s="19"/>
      <c r="AC19" s="18"/>
      <c r="AD19" s="59"/>
      <c r="AE19" s="23">
        <f>SUM(AC19+AA19+Y19+W19+U19+S19+Q19+O19+M19+K19+I19+G19+E19)</f>
        <v>0</v>
      </c>
      <c r="AF19" s="43"/>
    </row>
    <row r="20" spans="1:32">
      <c r="A20" s="53" t="s">
        <v>42</v>
      </c>
      <c r="B20" s="54"/>
      <c r="C20" s="55"/>
      <c r="D20" s="17"/>
      <c r="E20" s="18"/>
      <c r="F20" s="17"/>
      <c r="G20" s="18"/>
      <c r="H20" s="17"/>
      <c r="I20" s="18"/>
      <c r="J20" s="56"/>
      <c r="K20" s="18"/>
      <c r="L20" s="18"/>
      <c r="M20" s="18"/>
      <c r="N20" s="19"/>
      <c r="O20" s="18"/>
      <c r="P20" s="57"/>
      <c r="Q20" s="18"/>
      <c r="R20" s="20"/>
      <c r="S20" s="18"/>
      <c r="T20" s="57"/>
      <c r="U20" s="18"/>
      <c r="V20" s="58"/>
      <c r="W20" s="18"/>
      <c r="X20" s="17"/>
      <c r="Y20" s="22"/>
      <c r="Z20" s="17"/>
      <c r="AA20" s="18"/>
      <c r="AB20" s="19"/>
      <c r="AC20" s="18"/>
      <c r="AD20" s="59">
        <f>SUM(Z20+X20+V20+T20+R20+P20+N20+L20+J20+H20+F20+D20)</f>
        <v>0</v>
      </c>
      <c r="AE20" s="23">
        <f>SUM(AC20+AA20+Y20+W20+U20+S20+Q20+O20+M20+K20+I20+G20+E20)</f>
        <v>0</v>
      </c>
      <c r="AF20" s="4"/>
    </row>
    <row r="21" spans="1:32">
      <c r="A21" s="31" t="s">
        <v>43</v>
      </c>
      <c r="B21" s="15" t="s">
        <v>30</v>
      </c>
      <c r="C21" s="16"/>
      <c r="D21" s="60"/>
      <c r="E21" s="25"/>
      <c r="F21" s="60"/>
      <c r="G21" s="25"/>
      <c r="H21" s="60"/>
      <c r="I21" s="25"/>
      <c r="J21" s="24"/>
      <c r="K21" s="25"/>
      <c r="L21" s="25"/>
      <c r="M21" s="25"/>
      <c r="N21" s="26"/>
      <c r="O21" s="25"/>
      <c r="P21" s="61"/>
      <c r="Q21" s="25"/>
      <c r="R21" s="27"/>
      <c r="S21" s="25"/>
      <c r="T21" s="61"/>
      <c r="U21" s="25"/>
      <c r="V21" s="62"/>
      <c r="W21" s="25"/>
      <c r="X21" s="24"/>
      <c r="Y21" s="29"/>
      <c r="Z21" s="24"/>
      <c r="AA21" s="25"/>
      <c r="AB21" s="26"/>
      <c r="AC21" s="25"/>
      <c r="AD21" s="63">
        <f>SUM(D21+F21+H21+J21+L21+N21+P21+R21+T21+V21+X21+Z21+AB21)</f>
        <v>0</v>
      </c>
      <c r="AE21" s="30">
        <f>SUM(E21+G21+I21+K21+M21+O21+Q21+S21+U21+W21+Y21+AA21+AC21)</f>
        <v>0</v>
      </c>
      <c r="AF21" s="4"/>
    </row>
    <row r="22" spans="1:32" s="75" customFormat="1" ht="12.75">
      <c r="A22" s="64" t="s">
        <v>44</v>
      </c>
      <c r="B22" s="65" t="s">
        <v>30</v>
      </c>
      <c r="C22" s="66"/>
      <c r="D22" s="67">
        <f>SUM(D15)</f>
        <v>4405</v>
      </c>
      <c r="E22" s="68">
        <f>SUM(E15:E21)</f>
        <v>46157.5</v>
      </c>
      <c r="F22" s="67">
        <f>SUM(F15)</f>
        <v>5232</v>
      </c>
      <c r="G22" s="68">
        <f>SUM(G15:G21)</f>
        <v>51547.5</v>
      </c>
      <c r="H22" s="67">
        <f>SUM(H15)</f>
        <v>8140</v>
      </c>
      <c r="I22" s="68">
        <f>SUM(I15:I21)</f>
        <v>64477.5</v>
      </c>
      <c r="J22" s="67">
        <f>SUM(J15)</f>
        <v>8230</v>
      </c>
      <c r="K22" s="68">
        <f>SUM(K15:K21)</f>
        <v>93922.5</v>
      </c>
      <c r="L22" s="69">
        <f>SUM(L15)</f>
        <v>6557</v>
      </c>
      <c r="M22" s="68">
        <f>SUM(M15:M21)</f>
        <v>50820</v>
      </c>
      <c r="N22" s="69">
        <f>SUM(N15:N20)</f>
        <v>5402</v>
      </c>
      <c r="O22" s="68">
        <f>SUM(O15:O21)</f>
        <v>49585</v>
      </c>
      <c r="P22" s="70">
        <f>SUM(P15:P21)</f>
        <v>6874</v>
      </c>
      <c r="Q22" s="68">
        <f>SUM(Q15:Q21)</f>
        <v>88040</v>
      </c>
      <c r="R22" s="71">
        <f>SUM(R15)</f>
        <v>5819</v>
      </c>
      <c r="S22" s="68">
        <f>SUM(S15:S21)</f>
        <v>66985</v>
      </c>
      <c r="T22" s="70">
        <f>SUM(T15)</f>
        <v>0</v>
      </c>
      <c r="U22" s="68">
        <f>SUM(U15:U21)</f>
        <v>0</v>
      </c>
      <c r="V22" s="69">
        <f>SUM(V15)</f>
        <v>0</v>
      </c>
      <c r="W22" s="68">
        <f>SUM(W15:W21)</f>
        <v>0</v>
      </c>
      <c r="X22" s="67">
        <f>SUM(X15)</f>
        <v>0</v>
      </c>
      <c r="Y22" s="72">
        <f>SUM(Y16:Y21)</f>
        <v>0</v>
      </c>
      <c r="Z22" s="67">
        <f>SUM(Z15)</f>
        <v>0</v>
      </c>
      <c r="AA22" s="68">
        <f>SUM(AA15:AA21)</f>
        <v>0</v>
      </c>
      <c r="AB22" s="69">
        <f>SUM(AB15)</f>
        <v>0</v>
      </c>
      <c r="AC22" s="68"/>
      <c r="AD22" s="69">
        <f>SUM(AD15)</f>
        <v>50659</v>
      </c>
      <c r="AE22" s="73">
        <f>SUM(AE15:AE21)</f>
        <v>511535</v>
      </c>
      <c r="AF22" s="74"/>
    </row>
    <row r="23" spans="1:32">
      <c r="A23" s="76" t="s">
        <v>45</v>
      </c>
      <c r="B23" s="77"/>
      <c r="C23" s="78"/>
      <c r="D23" s="79">
        <v>38</v>
      </c>
      <c r="E23" s="80"/>
      <c r="F23" s="79">
        <v>87</v>
      </c>
      <c r="G23" s="80"/>
      <c r="H23" s="79">
        <v>327</v>
      </c>
      <c r="I23" s="80"/>
      <c r="J23" s="79">
        <v>147</v>
      </c>
      <c r="K23" s="80"/>
      <c r="L23" s="81">
        <v>98</v>
      </c>
      <c r="M23" s="80"/>
      <c r="N23" s="81">
        <v>141</v>
      </c>
      <c r="O23" s="80"/>
      <c r="P23" s="82">
        <v>597</v>
      </c>
      <c r="Q23" s="80"/>
      <c r="R23" s="83">
        <v>402</v>
      </c>
      <c r="S23" s="80"/>
      <c r="T23" s="83"/>
      <c r="U23" s="80"/>
      <c r="V23" s="83"/>
      <c r="W23" s="80"/>
      <c r="X23" s="79"/>
      <c r="Y23" s="85"/>
      <c r="Z23" s="79"/>
      <c r="AA23" s="80"/>
      <c r="AB23" s="81"/>
      <c r="AC23" s="80"/>
      <c r="AD23" s="81">
        <f>SUM(D23:AB23)</f>
        <v>1837</v>
      </c>
      <c r="AE23" s="86"/>
      <c r="AF23" s="4"/>
    </row>
    <row r="24" spans="1:32">
      <c r="A24" s="76" t="s">
        <v>41</v>
      </c>
      <c r="B24" s="77"/>
      <c r="C24" s="78"/>
      <c r="D24" s="79">
        <v>719</v>
      </c>
      <c r="E24" s="80"/>
      <c r="F24" s="79">
        <v>155</v>
      </c>
      <c r="G24" s="80"/>
      <c r="H24" s="79">
        <v>534</v>
      </c>
      <c r="I24" s="80"/>
      <c r="J24" s="79">
        <v>910</v>
      </c>
      <c r="K24" s="80"/>
      <c r="L24" s="81">
        <v>551</v>
      </c>
      <c r="M24" s="80"/>
      <c r="N24" s="81">
        <v>264</v>
      </c>
      <c r="O24" s="80"/>
      <c r="P24" s="82">
        <v>948</v>
      </c>
      <c r="Q24" s="80"/>
      <c r="R24" s="83">
        <v>318</v>
      </c>
      <c r="S24" s="80"/>
      <c r="T24" s="83"/>
      <c r="U24" s="80"/>
      <c r="V24" s="83"/>
      <c r="W24" s="80"/>
      <c r="X24" s="79"/>
      <c r="Y24" s="85"/>
      <c r="Z24" s="79"/>
      <c r="AA24" s="80"/>
      <c r="AB24" s="81"/>
      <c r="AC24" s="80"/>
      <c r="AD24" s="81">
        <f>SUM(D24+F24+H24+J24+L24+N24+P24+R24+T24+V24+X24+Z24+AB24)</f>
        <v>4399</v>
      </c>
      <c r="AE24" s="86"/>
      <c r="AF24" s="4"/>
    </row>
    <row r="25" spans="1:32">
      <c r="A25" s="76" t="s">
        <v>46</v>
      </c>
      <c r="B25" s="77"/>
      <c r="C25" s="78"/>
      <c r="D25" s="79">
        <v>307</v>
      </c>
      <c r="E25" s="80"/>
      <c r="F25" s="79">
        <v>482</v>
      </c>
      <c r="G25" s="80"/>
      <c r="H25" s="79">
        <v>1074</v>
      </c>
      <c r="I25" s="80"/>
      <c r="J25" s="79">
        <v>695</v>
      </c>
      <c r="K25" s="80"/>
      <c r="L25" s="81">
        <v>844</v>
      </c>
      <c r="M25" s="80"/>
      <c r="N25" s="81">
        <v>1248</v>
      </c>
      <c r="O25" s="80"/>
      <c r="P25" s="82">
        <v>1782</v>
      </c>
      <c r="Q25" s="80"/>
      <c r="R25" s="83">
        <v>864</v>
      </c>
      <c r="S25" s="80"/>
      <c r="T25" s="83"/>
      <c r="U25" s="80"/>
      <c r="V25" s="83"/>
      <c r="W25" s="80"/>
      <c r="X25" s="79"/>
      <c r="Y25" s="85"/>
      <c r="Z25" s="79"/>
      <c r="AA25" s="80"/>
      <c r="AB25" s="81"/>
      <c r="AC25" s="80"/>
      <c r="AD25" s="81">
        <f>SUM(D25+F25+H25+J25+L25+N25+P25+R25+T25+V25+X25+Z25+AB25)</f>
        <v>7296</v>
      </c>
      <c r="AE25" s="86"/>
      <c r="AF25" s="4"/>
    </row>
    <row r="26" spans="1:32">
      <c r="A26" s="76" t="s">
        <v>47</v>
      </c>
      <c r="B26" s="77"/>
      <c r="C26" s="78"/>
      <c r="D26" s="79">
        <v>43</v>
      </c>
      <c r="E26" s="80"/>
      <c r="F26" s="79">
        <v>134</v>
      </c>
      <c r="G26" s="80"/>
      <c r="H26" s="79">
        <v>355</v>
      </c>
      <c r="I26" s="80"/>
      <c r="J26" s="79">
        <v>34</v>
      </c>
      <c r="K26" s="80"/>
      <c r="L26" s="81">
        <v>100</v>
      </c>
      <c r="M26" s="80"/>
      <c r="N26" s="81"/>
      <c r="O26" s="80"/>
      <c r="P26" s="82"/>
      <c r="Q26" s="80"/>
      <c r="R26" s="83"/>
      <c r="S26" s="80"/>
      <c r="T26" s="83"/>
      <c r="U26" s="80"/>
      <c r="V26" s="83"/>
      <c r="W26" s="80"/>
      <c r="X26" s="79"/>
      <c r="Y26" s="85"/>
      <c r="Z26" s="79"/>
      <c r="AA26" s="80"/>
      <c r="AB26" s="81"/>
      <c r="AC26" s="80"/>
      <c r="AD26" s="81">
        <f>SUM(D26+F26+H26+J26+L26+N26+P26+R26+T26+V26+X26+Z26+AB26)</f>
        <v>666</v>
      </c>
      <c r="AE26" s="86"/>
      <c r="AF26" s="4"/>
    </row>
    <row r="27" spans="1:32">
      <c r="A27" s="87" t="s">
        <v>48</v>
      </c>
      <c r="B27" s="77"/>
      <c r="C27" s="78"/>
      <c r="D27" s="79">
        <v>61</v>
      </c>
      <c r="E27" s="80"/>
      <c r="F27" s="79">
        <v>175</v>
      </c>
      <c r="G27" s="80"/>
      <c r="H27" s="79">
        <v>374</v>
      </c>
      <c r="I27" s="80"/>
      <c r="J27" s="79">
        <v>62</v>
      </c>
      <c r="K27" s="80"/>
      <c r="L27" s="81">
        <v>122</v>
      </c>
      <c r="M27" s="80"/>
      <c r="N27" s="81">
        <v>8</v>
      </c>
      <c r="O27" s="80"/>
      <c r="P27" s="82">
        <v>11</v>
      </c>
      <c r="Q27" s="80"/>
      <c r="R27" s="83">
        <v>32</v>
      </c>
      <c r="S27" s="80"/>
      <c r="T27" s="83"/>
      <c r="U27" s="80"/>
      <c r="V27" s="83"/>
      <c r="W27" s="80"/>
      <c r="X27" s="79"/>
      <c r="Y27" s="85"/>
      <c r="Z27" s="79"/>
      <c r="AA27" s="80"/>
      <c r="AB27" s="81"/>
      <c r="AC27" s="80"/>
      <c r="AD27" s="81">
        <f>SUM(D27+F27+H27+J27+L27+N27+P27+R27+T27+V27+X27+Z27+AB27)</f>
        <v>845</v>
      </c>
      <c r="AE27" s="86"/>
      <c r="AF27" s="4"/>
    </row>
    <row r="28" spans="1:32" s="101" customFormat="1">
      <c r="A28" s="88" t="s">
        <v>49</v>
      </c>
      <c r="B28" s="89"/>
      <c r="C28" s="90"/>
      <c r="D28" s="91"/>
      <c r="E28" s="92"/>
      <c r="F28" s="91"/>
      <c r="G28" s="92"/>
      <c r="H28" s="91"/>
      <c r="I28" s="92"/>
      <c r="J28" s="91"/>
      <c r="K28" s="92"/>
      <c r="L28" s="93"/>
      <c r="M28" s="92"/>
      <c r="N28" s="93"/>
      <c r="O28" s="92"/>
      <c r="P28" s="94"/>
      <c r="Q28" s="92"/>
      <c r="R28" s="95"/>
      <c r="S28" s="92"/>
      <c r="T28" s="95"/>
      <c r="U28" s="96"/>
      <c r="V28" s="95"/>
      <c r="W28" s="92"/>
      <c r="X28" s="91"/>
      <c r="Y28" s="97"/>
      <c r="Z28" s="91"/>
      <c r="AA28" s="92"/>
      <c r="AB28" s="93"/>
      <c r="AC28" s="92"/>
      <c r="AD28" s="98">
        <f>SUM(AD23:AD27)</f>
        <v>15043</v>
      </c>
      <c r="AE28" s="99"/>
      <c r="AF28" s="100"/>
    </row>
    <row r="29" spans="1:32" ht="15.75" thickBot="1">
      <c r="A29" s="102" t="s">
        <v>50</v>
      </c>
      <c r="B29" s="102"/>
      <c r="C29" s="103"/>
      <c r="D29" s="104">
        <f>SUM(D22:D27)</f>
        <v>5573</v>
      </c>
      <c r="E29" s="105"/>
      <c r="F29" s="106">
        <f>SUM(F22:F27)</f>
        <v>6265</v>
      </c>
      <c r="G29" s="105"/>
      <c r="H29" s="106">
        <f>SUM(H22:H27)</f>
        <v>10804</v>
      </c>
      <c r="I29" s="106"/>
      <c r="J29" s="106">
        <f>SUM(J22:J27)</f>
        <v>10078</v>
      </c>
      <c r="K29" s="106"/>
      <c r="L29" s="104">
        <f>SUM(L22:L27)</f>
        <v>8272</v>
      </c>
      <c r="M29" s="106"/>
      <c r="N29" s="104">
        <f>SUM(N22:N27)</f>
        <v>7063</v>
      </c>
      <c r="O29" s="106"/>
      <c r="P29" s="104">
        <f>SUM(P22:P27)</f>
        <v>10212</v>
      </c>
      <c r="Q29" s="104"/>
      <c r="R29" s="104">
        <f>SUM(R22:R27)</f>
        <v>7435</v>
      </c>
      <c r="S29" s="109"/>
      <c r="T29" s="167">
        <f>SUM(T22+T28)</f>
        <v>0</v>
      </c>
      <c r="U29" s="104"/>
      <c r="V29" s="167">
        <f>SUM(V22+V28)</f>
        <v>0</v>
      </c>
      <c r="W29" s="103"/>
      <c r="X29" s="104">
        <f>SUM(X23:X28)</f>
        <v>0</v>
      </c>
      <c r="Y29" s="110"/>
      <c r="Z29" s="106"/>
      <c r="AA29" s="105"/>
      <c r="AB29" s="104"/>
      <c r="AC29" s="105"/>
      <c r="AD29" s="104">
        <f>SUM(AD22+AD28)</f>
        <v>65702</v>
      </c>
      <c r="AE29" s="111">
        <f>SUM(AE22:AE28)</f>
        <v>511535</v>
      </c>
      <c r="AF29" s="112"/>
    </row>
    <row r="30" spans="1:32" ht="15.75" thickTop="1">
      <c r="A30" s="545" t="s">
        <v>51</v>
      </c>
      <c r="B30" s="546"/>
      <c r="C30" s="546"/>
      <c r="D30" s="546"/>
      <c r="E30" s="546"/>
      <c r="F30" s="546"/>
      <c r="G30" s="546"/>
      <c r="H30" s="546"/>
      <c r="I30" s="546"/>
      <c r="J30" s="546"/>
      <c r="K30" s="546"/>
      <c r="L30" s="546"/>
      <c r="M30" s="54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6"/>
      <c r="AD30" s="546"/>
      <c r="AE30" s="547"/>
      <c r="AF30" s="113">
        <f>SUM(D29+F29+H29+J29+X29+Z29)</f>
        <v>32720</v>
      </c>
    </row>
    <row r="31" spans="1:32">
      <c r="A31" s="548" t="s">
        <v>52</v>
      </c>
      <c r="B31" s="549"/>
      <c r="C31" s="549"/>
      <c r="D31" s="114">
        <f>SUM(D5+D6+D7+D8+D13+D14)</f>
        <v>3396</v>
      </c>
      <c r="E31" s="115"/>
      <c r="F31" s="114">
        <f>SUM(F5+F6+F7+F8+F13+F14)</f>
        <v>4181</v>
      </c>
      <c r="G31" s="116"/>
      <c r="H31" s="114">
        <f>SUM(H5+H6+H7+H8+H13+H14)</f>
        <v>6473</v>
      </c>
      <c r="I31" s="117"/>
      <c r="J31" s="114">
        <f>SUM(J5+J6+J7+J8+J13+J14)</f>
        <v>5360</v>
      </c>
      <c r="K31" s="118"/>
      <c r="L31" s="119">
        <f>SUM(L5+L6+L7+L8+L13+L14)</f>
        <v>5059</v>
      </c>
      <c r="M31" s="118"/>
      <c r="N31" s="119">
        <f>SUM(N5+N6+N7+N8+N13+N14)</f>
        <v>4273</v>
      </c>
      <c r="O31" s="118"/>
      <c r="P31" s="119">
        <f>SUM(P5+P6+P7+P8+P13+P14)</f>
        <v>4270</v>
      </c>
      <c r="Q31" s="118"/>
      <c r="R31" s="119">
        <f>SUM(R5+R6+R7+R8+R13+R14)</f>
        <v>4209</v>
      </c>
      <c r="S31" s="118"/>
      <c r="T31" s="119">
        <f>SUM(T5+T6+T7+T8+T13+T14)</f>
        <v>0</v>
      </c>
      <c r="U31" s="118"/>
      <c r="V31" s="119">
        <f>SUM(V5+V6+V7+V8+V13+V14)</f>
        <v>0</v>
      </c>
      <c r="W31" s="118"/>
      <c r="X31" s="114">
        <f>SUM(X5+X6+X7+X8+X13+X14)</f>
        <v>0</v>
      </c>
      <c r="Y31" s="120"/>
      <c r="Z31" s="114">
        <f>SUM(Z5+Z6+Z7+Z8+Z13+Z14)</f>
        <v>0</v>
      </c>
      <c r="AA31" s="116"/>
      <c r="AB31" s="119">
        <f>SUM(AB5+AB6+AB7+AB8+AB13+AB14)</f>
        <v>0</v>
      </c>
      <c r="AC31" s="116"/>
      <c r="AD31" s="121">
        <f>SUM(D31+F31+H31+J31+L31+N31+P31+R31+T31+V31+X31+Z31+AB31)</f>
        <v>37221</v>
      </c>
      <c r="AE31" s="122"/>
      <c r="AF31" s="4"/>
    </row>
    <row r="32" spans="1:32">
      <c r="A32" s="550" t="s">
        <v>53</v>
      </c>
      <c r="B32" s="551"/>
      <c r="C32" s="551"/>
      <c r="D32" s="114">
        <f>SUM(D5+D6+D9+D10+D13+D14)</f>
        <v>3495</v>
      </c>
      <c r="E32" s="123"/>
      <c r="F32" s="114">
        <f>SUM(F5+F6+F9+F10+F13+F14)</f>
        <v>4318</v>
      </c>
      <c r="G32" s="115"/>
      <c r="H32" s="114">
        <f>SUM(H5+H6+H9+H10+H13+H14)</f>
        <v>6593</v>
      </c>
      <c r="I32" s="123"/>
      <c r="J32" s="114">
        <f>SUM(J5+J6+J9+J10+J13+J14)</f>
        <v>5480</v>
      </c>
      <c r="K32" s="120"/>
      <c r="L32" s="119">
        <f>SUM(L5+L6+L9+L10+L13+L14)</f>
        <v>4998</v>
      </c>
      <c r="M32" s="120"/>
      <c r="N32" s="119">
        <f>SUM(N5+N6+N9+N10+N13+N14)</f>
        <v>4284</v>
      </c>
      <c r="O32" s="120"/>
      <c r="P32" s="119">
        <f>SUM(P5+P6+P9+P10+P13+P14)</f>
        <v>4276</v>
      </c>
      <c r="Q32" s="120"/>
      <c r="R32" s="119">
        <f>SUM(R5+R6+R9+R10+R13+R14)</f>
        <v>4254</v>
      </c>
      <c r="S32" s="120"/>
      <c r="T32" s="119">
        <f>SUM(T5+T6+T9+T10+T13+T14)</f>
        <v>0</v>
      </c>
      <c r="U32" s="120"/>
      <c r="V32" s="119">
        <f>SUM(V5+V6+V9+V10+V13+V14)</f>
        <v>0</v>
      </c>
      <c r="W32" s="120"/>
      <c r="X32" s="114">
        <f>SUM(X5+X6+X9+X10+X13+X14)</f>
        <v>0</v>
      </c>
      <c r="Y32" s="120"/>
      <c r="Z32" s="114">
        <f>SUM(Z5+Z6+Z9+Z10+Z13+Z14)</f>
        <v>0</v>
      </c>
      <c r="AA32" s="123"/>
      <c r="AB32" s="119">
        <f>SUM(AB5+AB6+AB9+AB10+AB13+AB14)</f>
        <v>0</v>
      </c>
      <c r="AC32" s="123"/>
      <c r="AD32" s="121">
        <f>SUM(D32+F32+H32+J32+L32+N32+P32+R32+T32+V32+X32+Z32+AB32)</f>
        <v>37698</v>
      </c>
      <c r="AE32" s="124"/>
      <c r="AF32" s="4"/>
    </row>
    <row r="33" spans="1:32">
      <c r="A33" s="553" t="s">
        <v>54</v>
      </c>
      <c r="B33" s="554"/>
      <c r="C33" s="554"/>
      <c r="D33" s="125">
        <f>SUM(D5+D6+D11+D12+D13+D14)</f>
        <v>4298</v>
      </c>
      <c r="E33" s="126"/>
      <c r="F33" s="125">
        <f>SUM(F5+F6+F11+F12+F13+F14)</f>
        <v>5059</v>
      </c>
      <c r="G33" s="127"/>
      <c r="H33" s="125">
        <f>SUM(H5+H6+H11+H12+H13+H14)</f>
        <v>7980</v>
      </c>
      <c r="I33" s="126"/>
      <c r="J33" s="125">
        <f>SUM(J5+J6+J11+J12+J13+J14)</f>
        <v>8090</v>
      </c>
      <c r="K33" s="128"/>
      <c r="L33" s="129">
        <f>SUM(L5+L6+L11+L12+L13+L14)</f>
        <v>6404</v>
      </c>
      <c r="M33" s="128"/>
      <c r="N33" s="129">
        <f>SUM(N5+N6+N11+N12+N13+N14)</f>
        <v>5383</v>
      </c>
      <c r="O33" s="128"/>
      <c r="P33" s="129">
        <f>SUM(P5+P6+P11+P12+P13+P14)</f>
        <v>6832</v>
      </c>
      <c r="Q33" s="128"/>
      <c r="R33" s="129">
        <f>SUM(R5+R6+R11+R12+R13+R14)</f>
        <v>5758</v>
      </c>
      <c r="S33" s="128"/>
      <c r="T33" s="129">
        <f>SUM(T5+T6+T11+T12+T13+T14)</f>
        <v>0</v>
      </c>
      <c r="U33" s="128"/>
      <c r="V33" s="129">
        <f>SUM(V5+V6+V11+V12+V13+V14)</f>
        <v>0</v>
      </c>
      <c r="W33" s="128"/>
      <c r="X33" s="125">
        <f>SUM(X5+X6+X11+X12+X13+X14)</f>
        <v>0</v>
      </c>
      <c r="Y33" s="128"/>
      <c r="Z33" s="125">
        <f>SUM(Z5+Z6+Z11+Z12+Z13+Z14)</f>
        <v>0</v>
      </c>
      <c r="AA33" s="126"/>
      <c r="AB33" s="129">
        <f>SUM(AB5+AB6+AB11+AB12+AB13+AB14)</f>
        <v>0</v>
      </c>
      <c r="AC33" s="126"/>
      <c r="AD33" s="130">
        <f>SUM(D33+F33+H33+J33+L33+N33+P33+R33+T33+V33+X33+Z33+AB33)</f>
        <v>49804</v>
      </c>
      <c r="AE33" s="131"/>
      <c r="AF33" s="4"/>
    </row>
    <row r="34" spans="1:32" ht="15.75" thickBot="1">
      <c r="A34" s="132" t="s">
        <v>55</v>
      </c>
      <c r="B34" s="133"/>
      <c r="C34" s="134"/>
      <c r="D34" s="135">
        <f>SUM(D31:D33)</f>
        <v>11189</v>
      </c>
      <c r="E34" s="133"/>
      <c r="F34" s="135">
        <f>SUM(F31:F33)</f>
        <v>13558</v>
      </c>
      <c r="G34" s="136"/>
      <c r="H34" s="135">
        <f>SUM(H31:H33)</f>
        <v>21046</v>
      </c>
      <c r="I34" s="137"/>
      <c r="J34" s="135">
        <f>SUM(J31:J33)</f>
        <v>18930</v>
      </c>
      <c r="K34" s="135"/>
      <c r="L34" s="138">
        <f>SUM(L31:L33)</f>
        <v>16461</v>
      </c>
      <c r="M34" s="135"/>
      <c r="N34" s="138">
        <f>SUM(N31:N33)</f>
        <v>13940</v>
      </c>
      <c r="O34" s="135"/>
      <c r="P34" s="138">
        <f>SUM(P31:P33)</f>
        <v>15378</v>
      </c>
      <c r="Q34" s="135"/>
      <c r="R34" s="138">
        <f>SUM(R31:R33)</f>
        <v>14221</v>
      </c>
      <c r="S34" s="135"/>
      <c r="T34" s="138">
        <f>SUM(T31:T33)</f>
        <v>0</v>
      </c>
      <c r="U34" s="137"/>
      <c r="V34" s="138">
        <f>SUM(V31:V33)</f>
        <v>0</v>
      </c>
      <c r="W34" s="135"/>
      <c r="X34" s="135">
        <f>SUM(X31:X33)</f>
        <v>0</v>
      </c>
      <c r="Y34" s="135"/>
      <c r="Z34" s="135">
        <f>SUM(Z31:Z33)</f>
        <v>0</v>
      </c>
      <c r="AA34" s="102"/>
      <c r="AB34" s="138">
        <f>SUM(AB31:AB33)</f>
        <v>0</v>
      </c>
      <c r="AC34" s="102"/>
      <c r="AD34" s="135">
        <f>SUM(AD31:AD33)</f>
        <v>124723</v>
      </c>
      <c r="AE34" s="139"/>
      <c r="AF34" s="140">
        <f>SUM(D34:AB34)</f>
        <v>124723</v>
      </c>
    </row>
    <row r="35" spans="1:32" s="171" customFormat="1" ht="15.75" thickTop="1">
      <c r="A35" s="168" t="s">
        <v>68</v>
      </c>
      <c r="B35" s="168"/>
      <c r="C35" s="169"/>
      <c r="D35" s="170">
        <v>653</v>
      </c>
      <c r="E35" s="168"/>
      <c r="F35" s="171">
        <v>463</v>
      </c>
      <c r="H35" s="171">
        <v>2120</v>
      </c>
      <c r="J35" s="171">
        <v>899</v>
      </c>
      <c r="L35" s="171">
        <v>1879</v>
      </c>
      <c r="N35" s="172">
        <v>986</v>
      </c>
      <c r="AB35" s="173"/>
      <c r="AE35" s="171">
        <f>SUM(D35:Q35)</f>
        <v>7000</v>
      </c>
    </row>
    <row r="36" spans="1:32">
      <c r="A36" s="146" t="s">
        <v>56</v>
      </c>
      <c r="G36"/>
      <c r="H36"/>
      <c r="J36"/>
      <c r="X36"/>
      <c r="Z36"/>
      <c r="AD36"/>
    </row>
  </sheetData>
  <mergeCells count="34">
    <mergeCell ref="A33:C33"/>
    <mergeCell ref="P3:Q3"/>
    <mergeCell ref="R3:S3"/>
    <mergeCell ref="T3:U3"/>
    <mergeCell ref="V3:W3"/>
    <mergeCell ref="AB3:AC3"/>
    <mergeCell ref="AD3:AE3"/>
    <mergeCell ref="A30:AE30"/>
    <mergeCell ref="A31:C31"/>
    <mergeCell ref="A32:C32"/>
    <mergeCell ref="X3:Y3"/>
    <mergeCell ref="Z3:AA3"/>
    <mergeCell ref="D3:E3"/>
    <mergeCell ref="F3:G3"/>
    <mergeCell ref="H3:I3"/>
    <mergeCell ref="J3:K3"/>
    <mergeCell ref="L3:M3"/>
    <mergeCell ref="N3:O3"/>
    <mergeCell ref="A1:AE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</mergeCells>
  <pageMargins left="0.39370078740157483" right="0.39370078740157483" top="0.39370078740157483" bottom="0.39370078740157483" header="0.31496062992125984" footer="0.31496062992125984"/>
  <pageSetup scale="8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48"/>
  <sheetViews>
    <sheetView topLeftCell="F1" workbookViewId="0">
      <selection activeCell="AB14" sqref="AB14"/>
    </sheetView>
  </sheetViews>
  <sheetFormatPr baseColWidth="10" defaultColWidth="11.42578125" defaultRowHeight="14.25"/>
  <cols>
    <col min="1" max="1" width="26.7109375" style="175" customWidth="1"/>
    <col min="2" max="2" width="3.140625" style="176" customWidth="1"/>
    <col min="3" max="3" width="8.5703125" style="176" customWidth="1"/>
    <col min="4" max="4" width="6" style="176" bestFit="1" customWidth="1"/>
    <col min="5" max="5" width="9.140625" style="176" bestFit="1" customWidth="1"/>
    <col min="6" max="6" width="6.28515625" style="176" bestFit="1" customWidth="1"/>
    <col min="7" max="7" width="9.140625" style="176" bestFit="1" customWidth="1"/>
    <col min="8" max="8" width="6" style="176" bestFit="1" customWidth="1"/>
    <col min="9" max="9" width="9.140625" style="176" bestFit="1" customWidth="1"/>
    <col min="10" max="10" width="6" style="176" bestFit="1" customWidth="1"/>
    <col min="11" max="11" width="9.140625" style="176" bestFit="1" customWidth="1"/>
    <col min="12" max="12" width="6" style="176" bestFit="1" customWidth="1"/>
    <col min="13" max="13" width="9.140625" style="176" bestFit="1" customWidth="1"/>
    <col min="14" max="14" width="6" style="176" bestFit="1" customWidth="1"/>
    <col min="15" max="15" width="9.140625" style="176" bestFit="1" customWidth="1"/>
    <col min="16" max="16" width="6" style="176" bestFit="1" customWidth="1"/>
    <col min="17" max="17" width="9.140625" style="176" bestFit="1" customWidth="1"/>
    <col min="18" max="18" width="6" style="176" bestFit="1" customWidth="1"/>
    <col min="19" max="19" width="9.140625" style="176" bestFit="1" customWidth="1"/>
    <col min="20" max="20" width="6.140625" style="176" bestFit="1" customWidth="1"/>
    <col min="21" max="21" width="10" style="176" bestFit="1" customWidth="1"/>
    <col min="22" max="22" width="5.7109375" style="176" customWidth="1"/>
    <col min="23" max="23" width="9.140625" style="176" bestFit="1" customWidth="1"/>
    <col min="24" max="24" width="5.7109375" style="176" customWidth="1"/>
    <col min="25" max="25" width="9.5703125" style="176" customWidth="1"/>
    <col min="26" max="26" width="6" style="176" customWidth="1"/>
    <col min="27" max="27" width="7.42578125" style="176" customWidth="1"/>
    <col min="28" max="28" width="9.28515625" style="176" customWidth="1"/>
    <col min="29" max="29" width="10.85546875" style="176" customWidth="1"/>
    <col min="30" max="30" width="6.140625" style="176" bestFit="1" customWidth="1"/>
    <col min="31" max="16384" width="11.42578125" style="176"/>
  </cols>
  <sheetData>
    <row r="1" spans="1:30" ht="18">
      <c r="C1" s="564" t="s">
        <v>69</v>
      </c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</row>
    <row r="2" spans="1:30" ht="15" customHeight="1">
      <c r="A2" s="565" t="s">
        <v>70</v>
      </c>
      <c r="B2" s="177"/>
      <c r="C2" s="177"/>
      <c r="D2" s="567" t="s">
        <v>2</v>
      </c>
      <c r="E2" s="567"/>
      <c r="F2" s="567" t="s">
        <v>3</v>
      </c>
      <c r="G2" s="567"/>
      <c r="H2" s="567" t="s">
        <v>4</v>
      </c>
      <c r="I2" s="567"/>
      <c r="J2" s="567" t="s">
        <v>5</v>
      </c>
      <c r="K2" s="567"/>
      <c r="L2" s="567" t="s">
        <v>6</v>
      </c>
      <c r="M2" s="567"/>
      <c r="N2" s="567" t="s">
        <v>7</v>
      </c>
      <c r="O2" s="567"/>
      <c r="P2" s="567" t="s">
        <v>8</v>
      </c>
      <c r="Q2" s="567"/>
      <c r="R2" s="567" t="s">
        <v>9</v>
      </c>
      <c r="S2" s="567"/>
      <c r="T2" s="567" t="s">
        <v>10</v>
      </c>
      <c r="U2" s="567"/>
      <c r="V2" s="567" t="s">
        <v>11</v>
      </c>
      <c r="W2" s="567"/>
      <c r="X2" s="567" t="s">
        <v>12</v>
      </c>
      <c r="Y2" s="567"/>
      <c r="Z2" s="567" t="s">
        <v>13</v>
      </c>
      <c r="AA2" s="567"/>
      <c r="AB2" s="570">
        <v>2015</v>
      </c>
      <c r="AC2" s="571"/>
      <c r="AD2" s="178"/>
    </row>
    <row r="3" spans="1:30" ht="18">
      <c r="A3" s="566"/>
      <c r="B3" s="179"/>
      <c r="C3" s="180"/>
      <c r="D3" s="574"/>
      <c r="E3" s="574"/>
      <c r="F3" s="574"/>
      <c r="G3" s="574"/>
      <c r="H3" s="574"/>
      <c r="I3" s="574"/>
      <c r="J3" s="574"/>
      <c r="K3" s="574"/>
      <c r="L3" s="568"/>
      <c r="M3" s="569"/>
      <c r="N3" s="568"/>
      <c r="O3" s="569"/>
      <c r="P3" s="568"/>
      <c r="Q3" s="569"/>
      <c r="R3" s="568"/>
      <c r="S3" s="569"/>
      <c r="T3" s="568"/>
      <c r="U3" s="569"/>
      <c r="V3" s="568"/>
      <c r="W3" s="569"/>
      <c r="X3" s="575"/>
      <c r="Y3" s="575"/>
      <c r="Z3" s="575"/>
      <c r="AA3" s="575"/>
      <c r="AB3" s="572"/>
      <c r="AC3" s="573"/>
      <c r="AD3" s="182"/>
    </row>
    <row r="4" spans="1:30" ht="18">
      <c r="A4" s="183"/>
      <c r="B4" s="179"/>
      <c r="C4" s="180"/>
      <c r="D4" s="181" t="s">
        <v>24</v>
      </c>
      <c r="E4" s="181" t="s">
        <v>71</v>
      </c>
      <c r="F4" s="184" t="s">
        <v>28</v>
      </c>
      <c r="G4" s="181" t="s">
        <v>71</v>
      </c>
      <c r="H4" s="184" t="s">
        <v>24</v>
      </c>
      <c r="I4" s="181" t="s">
        <v>71</v>
      </c>
      <c r="J4" s="184" t="s">
        <v>24</v>
      </c>
      <c r="K4" s="181" t="s">
        <v>71</v>
      </c>
      <c r="L4" s="181" t="s">
        <v>24</v>
      </c>
      <c r="M4" s="181" t="s">
        <v>71</v>
      </c>
      <c r="N4" s="181" t="s">
        <v>24</v>
      </c>
      <c r="O4" s="181" t="s">
        <v>71</v>
      </c>
      <c r="P4" s="181" t="s">
        <v>24</v>
      </c>
      <c r="Q4" s="181" t="s">
        <v>71</v>
      </c>
      <c r="R4" s="181" t="s">
        <v>24</v>
      </c>
      <c r="S4" s="181" t="s">
        <v>71</v>
      </c>
      <c r="T4" s="181" t="s">
        <v>24</v>
      </c>
      <c r="U4" s="181" t="s">
        <v>71</v>
      </c>
      <c r="V4" s="181" t="s">
        <v>24</v>
      </c>
      <c r="W4" s="181" t="s">
        <v>71</v>
      </c>
      <c r="X4" s="184" t="s">
        <v>24</v>
      </c>
      <c r="Y4" s="181" t="s">
        <v>71</v>
      </c>
      <c r="Z4" s="184" t="s">
        <v>24</v>
      </c>
      <c r="AA4" s="181" t="s">
        <v>71</v>
      </c>
      <c r="AB4" s="8" t="s">
        <v>24</v>
      </c>
      <c r="AC4" s="8" t="s">
        <v>26</v>
      </c>
      <c r="AD4" s="182"/>
    </row>
    <row r="5" spans="1:30">
      <c r="A5" s="185" t="s">
        <v>29</v>
      </c>
      <c r="B5" s="186" t="s">
        <v>30</v>
      </c>
      <c r="C5" s="117">
        <v>50</v>
      </c>
      <c r="D5" s="17">
        <v>1327</v>
      </c>
      <c r="E5" s="18">
        <v>34180</v>
      </c>
      <c r="F5" s="17">
        <v>1712</v>
      </c>
      <c r="G5" s="18">
        <v>39760</v>
      </c>
      <c r="H5" s="17">
        <v>1933</v>
      </c>
      <c r="I5" s="18">
        <v>47420</v>
      </c>
      <c r="J5" s="17">
        <v>2476</v>
      </c>
      <c r="K5" s="18">
        <v>63780</v>
      </c>
      <c r="L5" s="19">
        <v>1148</v>
      </c>
      <c r="M5" s="18">
        <v>31060</v>
      </c>
      <c r="N5" s="19">
        <v>1479</v>
      </c>
      <c r="O5" s="18">
        <v>36340</v>
      </c>
      <c r="P5" s="19">
        <v>1597</v>
      </c>
      <c r="Q5" s="18">
        <v>47825</v>
      </c>
      <c r="R5" s="20">
        <v>824</v>
      </c>
      <c r="S5" s="18">
        <v>31000</v>
      </c>
      <c r="T5" s="19">
        <v>519</v>
      </c>
      <c r="U5" s="22">
        <v>24775</v>
      </c>
      <c r="V5" s="20">
        <v>387</v>
      </c>
      <c r="W5" s="22">
        <v>19350</v>
      </c>
      <c r="X5" s="17">
        <v>376</v>
      </c>
      <c r="Y5" s="18">
        <v>18800</v>
      </c>
      <c r="Z5" s="291">
        <v>450</v>
      </c>
      <c r="AA5" s="296">
        <v>22500</v>
      </c>
      <c r="AB5" s="284">
        <f>SUM(D5+F5+H5+J5+X5+Z5+L5+N5+P5+R5+T5+V5)</f>
        <v>14228</v>
      </c>
      <c r="AC5" s="23">
        <f>SUM(E5+G5+I5+K5+Y5+AA5+W5+U5+S5+Q5+O5+M5)</f>
        <v>416790</v>
      </c>
      <c r="AD5" s="182"/>
    </row>
    <row r="6" spans="1:30">
      <c r="A6" s="185" t="s">
        <v>72</v>
      </c>
      <c r="B6" s="186" t="s">
        <v>30</v>
      </c>
      <c r="C6" s="117">
        <v>25</v>
      </c>
      <c r="D6" s="24">
        <v>653</v>
      </c>
      <c r="E6" s="25"/>
      <c r="F6" s="24">
        <v>463</v>
      </c>
      <c r="G6" s="25"/>
      <c r="H6" s="24">
        <v>2120</v>
      </c>
      <c r="I6" s="25"/>
      <c r="J6" s="24">
        <v>962</v>
      </c>
      <c r="K6" s="25">
        <v>1260</v>
      </c>
      <c r="L6" s="26">
        <v>1944</v>
      </c>
      <c r="M6" s="25">
        <v>1380</v>
      </c>
      <c r="N6" s="26">
        <v>1438</v>
      </c>
      <c r="O6" s="25">
        <v>940</v>
      </c>
      <c r="P6" s="26">
        <v>89</v>
      </c>
      <c r="Q6" s="25"/>
      <c r="R6" s="27"/>
      <c r="S6" s="25"/>
      <c r="T6" s="26">
        <v>1661</v>
      </c>
      <c r="U6" s="29">
        <v>41525</v>
      </c>
      <c r="V6" s="27">
        <v>912</v>
      </c>
      <c r="W6" s="29">
        <v>22800</v>
      </c>
      <c r="X6" s="24">
        <v>982</v>
      </c>
      <c r="Y6" s="25">
        <v>24550</v>
      </c>
      <c r="Z6" s="114">
        <v>899</v>
      </c>
      <c r="AA6" s="297">
        <v>22475</v>
      </c>
      <c r="AB6" s="287">
        <f t="shared" ref="AB6:AB16" si="0">SUM(D6+F6+H6+J6+X6+Z6+L6+N6+P6+R6+T6+V6)</f>
        <v>12123</v>
      </c>
      <c r="AC6" s="23">
        <f t="shared" ref="AC6:AC18" si="1">SUM(E6+G6+I6+K6+Y6+AA6+W6+U6+S6+Q6+O6+M6)</f>
        <v>114930</v>
      </c>
      <c r="AD6" s="182"/>
    </row>
    <row r="7" spans="1:30">
      <c r="A7" s="185" t="s">
        <v>68</v>
      </c>
      <c r="B7" s="186"/>
      <c r="C7" s="117"/>
      <c r="D7" s="24"/>
      <c r="E7" s="25"/>
      <c r="F7" s="24"/>
      <c r="G7" s="25"/>
      <c r="H7" s="24"/>
      <c r="I7" s="25"/>
      <c r="J7" s="24"/>
      <c r="K7" s="25"/>
      <c r="L7" s="26"/>
      <c r="M7" s="25"/>
      <c r="N7" s="26"/>
      <c r="O7" s="25"/>
      <c r="P7" s="26"/>
      <c r="Q7" s="25"/>
      <c r="R7" s="27"/>
      <c r="S7" s="25"/>
      <c r="T7" s="26"/>
      <c r="U7" s="29"/>
      <c r="V7" s="27">
        <v>1751</v>
      </c>
      <c r="W7" s="29"/>
      <c r="X7" s="24">
        <v>1229</v>
      </c>
      <c r="Y7" s="187"/>
      <c r="Z7" s="114">
        <v>1135</v>
      </c>
      <c r="AA7" s="296"/>
      <c r="AB7" s="287">
        <f t="shared" si="0"/>
        <v>4115</v>
      </c>
      <c r="AC7" s="23">
        <f t="shared" si="1"/>
        <v>0</v>
      </c>
      <c r="AD7" s="182"/>
    </row>
    <row r="8" spans="1:30">
      <c r="A8" s="185" t="s">
        <v>73</v>
      </c>
      <c r="B8" s="186" t="s">
        <v>30</v>
      </c>
      <c r="C8" s="117">
        <v>30</v>
      </c>
      <c r="D8" s="24">
        <v>4</v>
      </c>
      <c r="E8" s="25">
        <v>87.5</v>
      </c>
      <c r="F8" s="24">
        <v>18</v>
      </c>
      <c r="G8" s="25">
        <v>287.5</v>
      </c>
      <c r="H8" s="24">
        <v>20</v>
      </c>
      <c r="I8" s="25">
        <v>325</v>
      </c>
      <c r="J8" s="24">
        <v>10</v>
      </c>
      <c r="K8" s="25">
        <v>225</v>
      </c>
      <c r="L8" s="26">
        <v>107</v>
      </c>
      <c r="M8" s="25">
        <v>1375</v>
      </c>
      <c r="N8" s="26">
        <v>4</v>
      </c>
      <c r="O8" s="25">
        <v>62.5</v>
      </c>
      <c r="P8" s="26">
        <v>18</v>
      </c>
      <c r="Q8" s="25">
        <v>335</v>
      </c>
      <c r="R8" s="27">
        <v>8</v>
      </c>
      <c r="S8" s="25">
        <v>180</v>
      </c>
      <c r="T8" s="26">
        <v>3</v>
      </c>
      <c r="U8" s="29">
        <v>90</v>
      </c>
      <c r="V8" s="27">
        <v>19</v>
      </c>
      <c r="W8" s="29">
        <v>570</v>
      </c>
      <c r="X8" s="24">
        <v>10</v>
      </c>
      <c r="Y8" s="25">
        <v>300</v>
      </c>
      <c r="Z8" s="114">
        <v>13</v>
      </c>
      <c r="AA8" s="296">
        <v>390</v>
      </c>
      <c r="AB8" s="287">
        <f t="shared" si="0"/>
        <v>234</v>
      </c>
      <c r="AC8" s="23">
        <f t="shared" si="1"/>
        <v>4227.5</v>
      </c>
      <c r="AD8" s="182"/>
    </row>
    <row r="9" spans="1:30">
      <c r="A9" s="185" t="s">
        <v>73</v>
      </c>
      <c r="B9" s="186" t="s">
        <v>30</v>
      </c>
      <c r="C9" s="117">
        <v>15</v>
      </c>
      <c r="D9" s="24"/>
      <c r="E9" s="25"/>
      <c r="F9" s="24"/>
      <c r="G9" s="25"/>
      <c r="H9" s="24"/>
      <c r="I9" s="25"/>
      <c r="J9" s="24"/>
      <c r="K9" s="25"/>
      <c r="L9" s="26"/>
      <c r="M9" s="25"/>
      <c r="N9" s="26"/>
      <c r="O9" s="25"/>
      <c r="P9" s="26"/>
      <c r="Q9" s="25"/>
      <c r="R9" s="27"/>
      <c r="S9" s="25"/>
      <c r="T9" s="26">
        <v>18</v>
      </c>
      <c r="U9" s="29">
        <v>270</v>
      </c>
      <c r="V9" s="27">
        <v>332</v>
      </c>
      <c r="W9" s="29">
        <v>4980</v>
      </c>
      <c r="X9" s="24">
        <v>42</v>
      </c>
      <c r="Y9" s="25">
        <v>630</v>
      </c>
      <c r="Z9" s="114">
        <v>6</v>
      </c>
      <c r="AA9" s="296">
        <v>90</v>
      </c>
      <c r="AB9" s="287">
        <f t="shared" si="0"/>
        <v>398</v>
      </c>
      <c r="AC9" s="23">
        <f t="shared" si="1"/>
        <v>5970</v>
      </c>
      <c r="AD9" s="182"/>
    </row>
    <row r="10" spans="1:30">
      <c r="A10" s="185" t="s">
        <v>33</v>
      </c>
      <c r="B10" s="186" t="s">
        <v>30</v>
      </c>
      <c r="C10" s="117">
        <v>20</v>
      </c>
      <c r="D10" s="24">
        <v>103</v>
      </c>
      <c r="E10" s="25">
        <v>1360</v>
      </c>
      <c r="F10" s="24">
        <v>155</v>
      </c>
      <c r="G10" s="25">
        <v>2260</v>
      </c>
      <c r="H10" s="24">
        <v>140</v>
      </c>
      <c r="I10" s="25">
        <v>1950</v>
      </c>
      <c r="J10" s="24">
        <v>130</v>
      </c>
      <c r="K10" s="25">
        <v>1890</v>
      </c>
      <c r="L10" s="26">
        <v>46</v>
      </c>
      <c r="M10" s="25">
        <v>550</v>
      </c>
      <c r="N10" s="26">
        <v>15</v>
      </c>
      <c r="O10" s="25">
        <v>220</v>
      </c>
      <c r="P10" s="26">
        <v>24</v>
      </c>
      <c r="Q10" s="25">
        <v>390</v>
      </c>
      <c r="R10" s="27">
        <v>53</v>
      </c>
      <c r="S10" s="25">
        <v>800</v>
      </c>
      <c r="T10" s="26">
        <v>35</v>
      </c>
      <c r="U10" s="29">
        <v>580</v>
      </c>
      <c r="V10" s="27">
        <v>24</v>
      </c>
      <c r="W10" s="29">
        <v>480</v>
      </c>
      <c r="X10" s="24">
        <v>55</v>
      </c>
      <c r="Y10" s="25">
        <v>1100</v>
      </c>
      <c r="Z10" s="114">
        <v>94</v>
      </c>
      <c r="AA10" s="296">
        <v>1880</v>
      </c>
      <c r="AB10" s="287">
        <f t="shared" si="0"/>
        <v>874</v>
      </c>
      <c r="AC10" s="23">
        <f t="shared" si="1"/>
        <v>13460</v>
      </c>
      <c r="AD10" s="182"/>
    </row>
    <row r="11" spans="1:30">
      <c r="A11" s="185" t="s">
        <v>33</v>
      </c>
      <c r="B11" s="186" t="s">
        <v>30</v>
      </c>
      <c r="C11" s="116">
        <v>10</v>
      </c>
      <c r="D11" s="24"/>
      <c r="E11" s="25"/>
      <c r="F11" s="24"/>
      <c r="G11" s="25"/>
      <c r="H11" s="24"/>
      <c r="I11" s="25"/>
      <c r="J11" s="24"/>
      <c r="K11" s="25"/>
      <c r="L11" s="26"/>
      <c r="M11" s="25"/>
      <c r="N11" s="26"/>
      <c r="O11" s="25"/>
      <c r="P11" s="26"/>
      <c r="Q11" s="25"/>
      <c r="R11" s="27"/>
      <c r="S11" s="25"/>
      <c r="T11" s="26">
        <v>62</v>
      </c>
      <c r="U11" s="29">
        <v>620</v>
      </c>
      <c r="V11" s="27">
        <v>45</v>
      </c>
      <c r="W11" s="29">
        <v>450</v>
      </c>
      <c r="X11" s="24">
        <v>97</v>
      </c>
      <c r="Y11" s="25">
        <v>970</v>
      </c>
      <c r="Z11" s="114">
        <v>69</v>
      </c>
      <c r="AA11" s="296">
        <v>690</v>
      </c>
      <c r="AB11" s="287">
        <f t="shared" si="0"/>
        <v>273</v>
      </c>
      <c r="AC11" s="23">
        <f t="shared" si="1"/>
        <v>2730</v>
      </c>
      <c r="AD11" s="182"/>
    </row>
    <row r="12" spans="1:30">
      <c r="A12" s="185" t="s">
        <v>34</v>
      </c>
      <c r="B12" s="186" t="s">
        <v>30</v>
      </c>
      <c r="C12" s="117">
        <v>20</v>
      </c>
      <c r="D12" s="24">
        <v>883</v>
      </c>
      <c r="E12" s="25">
        <v>10357.5</v>
      </c>
      <c r="F12" s="24">
        <v>896</v>
      </c>
      <c r="G12" s="25">
        <v>9240</v>
      </c>
      <c r="H12" s="24">
        <v>1527</v>
      </c>
      <c r="I12" s="25">
        <v>14782.5</v>
      </c>
      <c r="J12" s="24">
        <v>1811</v>
      </c>
      <c r="K12" s="25">
        <v>19800</v>
      </c>
      <c r="L12" s="26">
        <v>1304</v>
      </c>
      <c r="M12" s="25">
        <v>14062.5</v>
      </c>
      <c r="N12" s="26">
        <v>1114</v>
      </c>
      <c r="O12" s="25">
        <v>12022.5</v>
      </c>
      <c r="P12" s="26">
        <v>2580</v>
      </c>
      <c r="Q12" s="25">
        <v>32615</v>
      </c>
      <c r="R12" s="27">
        <v>1557</v>
      </c>
      <c r="S12" s="25">
        <v>22380</v>
      </c>
      <c r="T12" s="26">
        <v>819</v>
      </c>
      <c r="U12" s="29">
        <v>15040</v>
      </c>
      <c r="V12" s="27">
        <v>616</v>
      </c>
      <c r="W12" s="29">
        <v>12320</v>
      </c>
      <c r="X12" s="24">
        <v>766</v>
      </c>
      <c r="Y12" s="25">
        <v>15320</v>
      </c>
      <c r="Z12" s="114">
        <v>696</v>
      </c>
      <c r="AA12" s="296">
        <v>13920</v>
      </c>
      <c r="AB12" s="287">
        <f t="shared" si="0"/>
        <v>14569</v>
      </c>
      <c r="AC12" s="23">
        <f t="shared" si="1"/>
        <v>191860</v>
      </c>
      <c r="AD12" s="182"/>
    </row>
    <row r="13" spans="1:30">
      <c r="A13" s="185" t="s">
        <v>34</v>
      </c>
      <c r="B13" s="186" t="s">
        <v>30</v>
      </c>
      <c r="C13" s="116">
        <v>10</v>
      </c>
      <c r="D13" s="24">
        <v>23</v>
      </c>
      <c r="E13" s="25">
        <v>172.5</v>
      </c>
      <c r="F13" s="24"/>
      <c r="G13" s="25"/>
      <c r="H13" s="24"/>
      <c r="I13" s="25"/>
      <c r="J13" s="24">
        <v>929</v>
      </c>
      <c r="K13" s="25">
        <v>6967.5</v>
      </c>
      <c r="L13" s="26">
        <v>148</v>
      </c>
      <c r="M13" s="25">
        <v>2392.5</v>
      </c>
      <c r="N13" s="26"/>
      <c r="O13" s="25"/>
      <c r="P13" s="32"/>
      <c r="Q13" s="25"/>
      <c r="R13" s="27"/>
      <c r="S13" s="25"/>
      <c r="T13" s="26">
        <v>1690</v>
      </c>
      <c r="U13" s="29">
        <v>16900</v>
      </c>
      <c r="V13" s="27">
        <v>874</v>
      </c>
      <c r="W13" s="29">
        <v>8740</v>
      </c>
      <c r="X13" s="24">
        <v>897</v>
      </c>
      <c r="Y13" s="25">
        <v>8970</v>
      </c>
      <c r="Z13" s="114">
        <v>583</v>
      </c>
      <c r="AA13" s="296">
        <v>5830</v>
      </c>
      <c r="AB13" s="287">
        <f t="shared" si="0"/>
        <v>5144</v>
      </c>
      <c r="AC13" s="23">
        <f t="shared" si="1"/>
        <v>49972.5</v>
      </c>
      <c r="AD13" s="182"/>
    </row>
    <row r="14" spans="1:30">
      <c r="A14" s="185" t="s">
        <v>35</v>
      </c>
      <c r="B14" s="186" t="s">
        <v>30</v>
      </c>
      <c r="C14" s="117">
        <v>125</v>
      </c>
      <c r="D14" s="24"/>
      <c r="E14" s="25"/>
      <c r="F14" s="24"/>
      <c r="G14" s="25"/>
      <c r="H14" s="24"/>
      <c r="I14" s="25"/>
      <c r="J14" s="24"/>
      <c r="K14" s="25"/>
      <c r="L14" s="26"/>
      <c r="M14" s="25"/>
      <c r="N14" s="26"/>
      <c r="O14" s="25"/>
      <c r="P14" s="26">
        <v>275</v>
      </c>
      <c r="Q14" s="25">
        <v>6875</v>
      </c>
      <c r="R14" s="27">
        <v>510</v>
      </c>
      <c r="S14" s="25">
        <v>12625</v>
      </c>
      <c r="T14" s="26">
        <v>115</v>
      </c>
      <c r="U14" s="29">
        <v>2875</v>
      </c>
      <c r="V14" s="27">
        <v>115</v>
      </c>
      <c r="W14" s="29">
        <v>2875</v>
      </c>
      <c r="X14" s="24">
        <v>190</v>
      </c>
      <c r="Y14" s="25">
        <v>4750</v>
      </c>
      <c r="Z14" s="114">
        <v>270</v>
      </c>
      <c r="AA14" s="296">
        <v>6750</v>
      </c>
      <c r="AB14" s="287">
        <f t="shared" si="0"/>
        <v>1475</v>
      </c>
      <c r="AC14" s="23">
        <f t="shared" si="1"/>
        <v>36750</v>
      </c>
      <c r="AD14" s="182"/>
    </row>
    <row r="15" spans="1:30">
      <c r="A15" s="185" t="s">
        <v>36</v>
      </c>
      <c r="B15" s="188" t="s">
        <v>30</v>
      </c>
      <c r="C15" s="189">
        <v>0</v>
      </c>
      <c r="D15" s="36">
        <v>1412</v>
      </c>
      <c r="E15" s="37"/>
      <c r="F15" s="36">
        <v>1988</v>
      </c>
      <c r="G15" s="37"/>
      <c r="H15" s="36">
        <v>2400</v>
      </c>
      <c r="I15" s="37"/>
      <c r="J15" s="36">
        <v>1912</v>
      </c>
      <c r="K15" s="37"/>
      <c r="L15" s="38">
        <v>1860</v>
      </c>
      <c r="M15" s="37"/>
      <c r="N15" s="38">
        <v>1352</v>
      </c>
      <c r="O15" s="37"/>
      <c r="P15" s="38">
        <v>2291</v>
      </c>
      <c r="Q15" s="37"/>
      <c r="R15" s="39">
        <v>2867</v>
      </c>
      <c r="S15" s="37"/>
      <c r="T15" s="38">
        <v>198</v>
      </c>
      <c r="U15" s="29"/>
      <c r="V15" s="39">
        <v>116</v>
      </c>
      <c r="W15" s="41"/>
      <c r="X15" s="36">
        <v>81</v>
      </c>
      <c r="Y15" s="37"/>
      <c r="Z15" s="298">
        <v>85</v>
      </c>
      <c r="AA15" s="296"/>
      <c r="AB15" s="287">
        <f t="shared" si="0"/>
        <v>16562</v>
      </c>
      <c r="AC15" s="23">
        <f t="shared" si="1"/>
        <v>0</v>
      </c>
      <c r="AD15" s="182"/>
    </row>
    <row r="16" spans="1:30">
      <c r="A16" s="185" t="s">
        <v>74</v>
      </c>
      <c r="B16" s="190"/>
      <c r="C16" s="190"/>
      <c r="D16" s="191"/>
      <c r="E16" s="25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38">
        <v>1980</v>
      </c>
      <c r="U16" s="29"/>
      <c r="V16" s="292">
        <v>1626</v>
      </c>
      <c r="W16" s="191"/>
      <c r="X16" s="293">
        <v>3060</v>
      </c>
      <c r="Y16" s="191"/>
      <c r="Z16" s="298">
        <v>2049</v>
      </c>
      <c r="AA16" s="299"/>
      <c r="AB16" s="287">
        <f t="shared" si="0"/>
        <v>8715</v>
      </c>
      <c r="AC16" s="23">
        <f t="shared" si="1"/>
        <v>0</v>
      </c>
      <c r="AD16" s="182"/>
    </row>
    <row r="17" spans="1:30">
      <c r="A17" s="192" t="s">
        <v>96</v>
      </c>
      <c r="B17" s="193"/>
      <c r="C17" s="193"/>
      <c r="D17" s="194"/>
      <c r="E17" s="25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38"/>
      <c r="U17" s="29"/>
      <c r="V17" s="292"/>
      <c r="W17" s="191"/>
      <c r="X17" s="293"/>
      <c r="Y17" s="295">
        <v>1330</v>
      </c>
      <c r="Z17" s="298"/>
      <c r="AA17" s="299"/>
      <c r="AB17" s="294"/>
      <c r="AC17" s="23"/>
      <c r="AD17" s="182"/>
    </row>
    <row r="18" spans="1:30">
      <c r="A18" s="192" t="s">
        <v>97</v>
      </c>
      <c r="B18" s="193" t="s">
        <v>30</v>
      </c>
      <c r="C18" s="193"/>
      <c r="D18" s="19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38"/>
      <c r="U18" s="29">
        <v>1200</v>
      </c>
      <c r="V18" s="27"/>
      <c r="W18" s="25"/>
      <c r="X18" s="25"/>
      <c r="Y18" s="25">
        <v>4000</v>
      </c>
      <c r="Z18" s="116"/>
      <c r="AA18" s="300">
        <v>8110</v>
      </c>
      <c r="AB18" s="195"/>
      <c r="AC18" s="23">
        <f t="shared" si="1"/>
        <v>13310</v>
      </c>
      <c r="AD18" s="182"/>
    </row>
    <row r="19" spans="1:30" ht="15" thickBot="1">
      <c r="A19" s="196"/>
      <c r="B19" s="197"/>
      <c r="C19" s="197"/>
      <c r="D19" s="198">
        <f t="shared" ref="D19:AB19" si="2">SUM(D5:D18)</f>
        <v>4405</v>
      </c>
      <c r="E19" s="199">
        <f t="shared" si="2"/>
        <v>46157.5</v>
      </c>
      <c r="F19" s="198">
        <f t="shared" si="2"/>
        <v>5232</v>
      </c>
      <c r="G19" s="199">
        <f t="shared" si="2"/>
        <v>51547.5</v>
      </c>
      <c r="H19" s="198">
        <f t="shared" si="2"/>
        <v>8140</v>
      </c>
      <c r="I19" s="199">
        <f t="shared" si="2"/>
        <v>64477.5</v>
      </c>
      <c r="J19" s="198">
        <f t="shared" si="2"/>
        <v>8230</v>
      </c>
      <c r="K19" s="199">
        <f t="shared" si="2"/>
        <v>93922.5</v>
      </c>
      <c r="L19" s="198">
        <f t="shared" si="2"/>
        <v>6557</v>
      </c>
      <c r="M19" s="199">
        <f t="shared" si="2"/>
        <v>50820</v>
      </c>
      <c r="N19" s="198">
        <f t="shared" si="2"/>
        <v>5402</v>
      </c>
      <c r="O19" s="199">
        <f t="shared" si="2"/>
        <v>49585</v>
      </c>
      <c r="P19" s="198">
        <f t="shared" si="2"/>
        <v>6874</v>
      </c>
      <c r="Q19" s="199">
        <f t="shared" si="2"/>
        <v>88040</v>
      </c>
      <c r="R19" s="198">
        <f t="shared" si="2"/>
        <v>5819</v>
      </c>
      <c r="S19" s="199">
        <f t="shared" si="2"/>
        <v>66985</v>
      </c>
      <c r="T19" s="198">
        <f t="shared" si="2"/>
        <v>7100</v>
      </c>
      <c r="U19" s="199">
        <f t="shared" si="2"/>
        <v>103875</v>
      </c>
      <c r="V19" s="198">
        <f t="shared" si="2"/>
        <v>6817</v>
      </c>
      <c r="W19" s="199">
        <f t="shared" si="2"/>
        <v>72565</v>
      </c>
      <c r="X19" s="198">
        <f t="shared" si="2"/>
        <v>7785</v>
      </c>
      <c r="Y19" s="199">
        <f t="shared" si="2"/>
        <v>80720</v>
      </c>
      <c r="Z19" s="198">
        <f t="shared" si="2"/>
        <v>6349</v>
      </c>
      <c r="AA19" s="301">
        <f t="shared" si="2"/>
        <v>82635</v>
      </c>
      <c r="AB19" s="200">
        <f t="shared" si="2"/>
        <v>78710</v>
      </c>
      <c r="AC19" s="201">
        <f>SUM(AC5:AC18)</f>
        <v>850000</v>
      </c>
      <c r="AD19" s="182"/>
    </row>
    <row r="20" spans="1:30" s="205" customFormat="1" ht="15.75" customHeight="1" thickTop="1">
      <c r="A20" s="202"/>
      <c r="B20" s="203"/>
      <c r="C20" s="203"/>
      <c r="D20" s="576" t="s">
        <v>75</v>
      </c>
      <c r="E20" s="577"/>
      <c r="F20" s="577"/>
      <c r="G20" s="577"/>
      <c r="H20" s="577"/>
      <c r="I20" s="577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7"/>
      <c r="V20" s="577"/>
      <c r="W20" s="577"/>
      <c r="X20" s="577"/>
      <c r="Y20" s="577"/>
      <c r="Z20" s="577"/>
      <c r="AA20" s="578"/>
      <c r="AB20" s="579" t="s">
        <v>76</v>
      </c>
      <c r="AC20" s="580"/>
      <c r="AD20" s="204" t="s">
        <v>77</v>
      </c>
    </row>
    <row r="21" spans="1:30">
      <c r="A21" s="185"/>
      <c r="B21" s="190"/>
      <c r="C21" s="190"/>
      <c r="D21" s="206" t="s">
        <v>24</v>
      </c>
      <c r="E21" s="206" t="s">
        <v>78</v>
      </c>
      <c r="F21" s="207" t="s">
        <v>28</v>
      </c>
      <c r="G21" s="207" t="s">
        <v>78</v>
      </c>
      <c r="H21" s="207" t="s">
        <v>24</v>
      </c>
      <c r="I21" s="207" t="s">
        <v>78</v>
      </c>
      <c r="J21" s="207" t="s">
        <v>24</v>
      </c>
      <c r="K21" s="207" t="s">
        <v>78</v>
      </c>
      <c r="L21" s="207" t="s">
        <v>24</v>
      </c>
      <c r="M21" s="207" t="s">
        <v>78</v>
      </c>
      <c r="N21" s="207" t="s">
        <v>24</v>
      </c>
      <c r="O21" s="207" t="s">
        <v>78</v>
      </c>
      <c r="P21" s="207" t="s">
        <v>24</v>
      </c>
      <c r="Q21" s="207" t="s">
        <v>78</v>
      </c>
      <c r="R21" s="207" t="s">
        <v>24</v>
      </c>
      <c r="S21" s="207" t="s">
        <v>78</v>
      </c>
      <c r="T21" s="207" t="s">
        <v>24</v>
      </c>
      <c r="U21" s="207" t="s">
        <v>78</v>
      </c>
      <c r="V21" s="207" t="s">
        <v>24</v>
      </c>
      <c r="W21" s="207" t="s">
        <v>78</v>
      </c>
      <c r="X21" s="207" t="s">
        <v>24</v>
      </c>
      <c r="Y21" s="207" t="s">
        <v>78</v>
      </c>
      <c r="Z21" s="207" t="s">
        <v>24</v>
      </c>
      <c r="AA21" s="208" t="s">
        <v>78</v>
      </c>
      <c r="AB21" s="209" t="s">
        <v>24</v>
      </c>
      <c r="AC21" s="210" t="s">
        <v>78</v>
      </c>
      <c r="AD21" s="211"/>
    </row>
    <row r="22" spans="1:30" ht="19.5" customHeight="1">
      <c r="A22" s="212" t="s">
        <v>79</v>
      </c>
      <c r="B22" s="190"/>
      <c r="C22" s="190"/>
      <c r="D22" s="114">
        <v>155</v>
      </c>
      <c r="E22" s="220">
        <v>42</v>
      </c>
      <c r="F22" s="221">
        <v>379</v>
      </c>
      <c r="G22" s="220">
        <v>80</v>
      </c>
      <c r="H22" s="221">
        <v>31</v>
      </c>
      <c r="I22" s="282">
        <v>96</v>
      </c>
      <c r="J22" s="221">
        <v>2</v>
      </c>
      <c r="K22" s="220">
        <v>1</v>
      </c>
      <c r="L22" s="221">
        <v>3</v>
      </c>
      <c r="M22" s="220">
        <v>2</v>
      </c>
      <c r="N22" s="221">
        <v>88</v>
      </c>
      <c r="O22" s="220">
        <v>21</v>
      </c>
      <c r="P22" s="221">
        <v>23</v>
      </c>
      <c r="Q22" s="220">
        <v>21</v>
      </c>
      <c r="R22" s="221"/>
      <c r="S22" s="220"/>
      <c r="T22" s="291">
        <v>1325</v>
      </c>
      <c r="U22" s="213">
        <v>286</v>
      </c>
      <c r="V22" s="291">
        <v>207</v>
      </c>
      <c r="W22" s="213">
        <v>77</v>
      </c>
      <c r="X22" s="214">
        <v>99</v>
      </c>
      <c r="Y22" s="215">
        <v>137</v>
      </c>
      <c r="Z22" s="214">
        <v>22</v>
      </c>
      <c r="AA22" s="216">
        <v>110</v>
      </c>
      <c r="AB22" s="217">
        <f t="shared" ref="AB22:AB28" si="3">SUM(D22+F22+H22+J22+X22+Z22+L22+N22+P22+R22+T22+V22)</f>
        <v>2334</v>
      </c>
      <c r="AC22" s="218">
        <f>SUM(E22+G22+I22+K22+Y22+AA22+W22+U22+S22+Q22+O22+M22)</f>
        <v>873</v>
      </c>
      <c r="AD22" s="626">
        <f>SUM(AB22+AB23+AC22+AC23)</f>
        <v>27841</v>
      </c>
    </row>
    <row r="23" spans="1:30" ht="15" customHeight="1">
      <c r="A23" s="219" t="s">
        <v>80</v>
      </c>
      <c r="B23" s="190"/>
      <c r="C23" s="190"/>
      <c r="D23" s="114">
        <v>1152</v>
      </c>
      <c r="E23" s="220">
        <v>338</v>
      </c>
      <c r="F23" s="221">
        <v>1176</v>
      </c>
      <c r="G23" s="224">
        <v>842</v>
      </c>
      <c r="H23" s="221">
        <v>2793</v>
      </c>
      <c r="I23" s="282">
        <v>1070</v>
      </c>
      <c r="J23" s="221">
        <v>2407</v>
      </c>
      <c r="K23" s="220">
        <v>595</v>
      </c>
      <c r="L23" s="221">
        <v>2355</v>
      </c>
      <c r="M23" s="220">
        <v>785</v>
      </c>
      <c r="N23" s="221">
        <v>2205</v>
      </c>
      <c r="O23" s="220">
        <v>719</v>
      </c>
      <c r="P23" s="221">
        <v>700</v>
      </c>
      <c r="Q23" s="220">
        <v>383</v>
      </c>
      <c r="R23" s="221">
        <v>213</v>
      </c>
      <c r="S23" s="220">
        <v>187</v>
      </c>
      <c r="T23" s="114">
        <v>813</v>
      </c>
      <c r="U23" s="220">
        <v>309</v>
      </c>
      <c r="V23" s="114">
        <v>2016</v>
      </c>
      <c r="W23" s="220">
        <v>159</v>
      </c>
      <c r="X23" s="221">
        <v>1492</v>
      </c>
      <c r="Y23" s="220">
        <v>297</v>
      </c>
      <c r="Z23" s="221">
        <v>1339</v>
      </c>
      <c r="AA23" s="222">
        <v>289</v>
      </c>
      <c r="AB23" s="217">
        <f t="shared" si="3"/>
        <v>18661</v>
      </c>
      <c r="AC23" s="218">
        <f t="shared" ref="AC23:AC28" si="4">SUM(E23+G23+I23+K23+Y23+AA23+W23+U23+S23+Q23+O23+M23)</f>
        <v>5973</v>
      </c>
      <c r="AD23" s="627"/>
    </row>
    <row r="24" spans="1:30">
      <c r="A24" s="219" t="s">
        <v>81</v>
      </c>
      <c r="B24" s="190"/>
      <c r="C24" s="190"/>
      <c r="D24" s="114">
        <v>210</v>
      </c>
      <c r="E24" s="220">
        <v>65</v>
      </c>
      <c r="F24" s="223">
        <v>124</v>
      </c>
      <c r="G24" s="224">
        <v>95</v>
      </c>
      <c r="H24" s="223">
        <v>351</v>
      </c>
      <c r="I24" s="283">
        <v>126</v>
      </c>
      <c r="J24" s="221">
        <v>325</v>
      </c>
      <c r="K24" s="224">
        <v>92</v>
      </c>
      <c r="L24" s="221">
        <v>249</v>
      </c>
      <c r="M24" s="220">
        <v>85</v>
      </c>
      <c r="N24" s="221">
        <v>46</v>
      </c>
      <c r="O24" s="220">
        <v>18</v>
      </c>
      <c r="P24" s="221">
        <v>235</v>
      </c>
      <c r="Q24" s="220">
        <v>116</v>
      </c>
      <c r="R24" s="221">
        <v>86</v>
      </c>
      <c r="S24" s="220">
        <v>89</v>
      </c>
      <c r="T24" s="114">
        <v>239</v>
      </c>
      <c r="U24" s="220">
        <v>51</v>
      </c>
      <c r="V24" s="114">
        <v>485</v>
      </c>
      <c r="W24" s="220">
        <v>94</v>
      </c>
      <c r="X24" s="223">
        <v>408</v>
      </c>
      <c r="Y24" s="224">
        <v>206</v>
      </c>
      <c r="Z24" s="221">
        <v>306</v>
      </c>
      <c r="AA24" s="222">
        <v>148</v>
      </c>
      <c r="AB24" s="217">
        <f t="shared" si="3"/>
        <v>3064</v>
      </c>
      <c r="AC24" s="218">
        <f t="shared" si="4"/>
        <v>1185</v>
      </c>
      <c r="AD24" s="628">
        <f>SUM(AB24+AB25+AC24+AC25)</f>
        <v>8584</v>
      </c>
    </row>
    <row r="25" spans="1:30" ht="15" customHeight="1">
      <c r="A25" s="219" t="s">
        <v>82</v>
      </c>
      <c r="B25" s="190"/>
      <c r="C25" s="190"/>
      <c r="D25" s="114">
        <v>31</v>
      </c>
      <c r="E25" s="220">
        <v>13</v>
      </c>
      <c r="F25" s="223">
        <v>251</v>
      </c>
      <c r="G25" s="224">
        <v>143</v>
      </c>
      <c r="H25" s="223">
        <v>679</v>
      </c>
      <c r="I25" s="283">
        <v>253</v>
      </c>
      <c r="J25" s="221">
        <v>588</v>
      </c>
      <c r="K25" s="224">
        <v>178</v>
      </c>
      <c r="L25" s="221">
        <v>255</v>
      </c>
      <c r="M25" s="220">
        <v>74</v>
      </c>
      <c r="N25" s="221">
        <v>51</v>
      </c>
      <c r="O25" s="220">
        <v>32</v>
      </c>
      <c r="P25" s="221">
        <v>284</v>
      </c>
      <c r="Q25" s="220">
        <v>153</v>
      </c>
      <c r="R25" s="221">
        <v>156</v>
      </c>
      <c r="S25" s="220">
        <v>138</v>
      </c>
      <c r="T25" s="114">
        <v>122</v>
      </c>
      <c r="U25" s="220">
        <v>59</v>
      </c>
      <c r="V25" s="114">
        <v>181</v>
      </c>
      <c r="W25" s="220">
        <v>105</v>
      </c>
      <c r="X25" s="223">
        <v>116</v>
      </c>
      <c r="Y25" s="224">
        <v>284</v>
      </c>
      <c r="Z25" s="221">
        <v>57</v>
      </c>
      <c r="AA25" s="222">
        <v>132</v>
      </c>
      <c r="AB25" s="217">
        <f t="shared" si="3"/>
        <v>2771</v>
      </c>
      <c r="AC25" s="218">
        <f t="shared" si="4"/>
        <v>1564</v>
      </c>
      <c r="AD25" s="629"/>
    </row>
    <row r="26" spans="1:30">
      <c r="A26" s="219" t="s">
        <v>83</v>
      </c>
      <c r="B26" s="190"/>
      <c r="C26" s="190"/>
      <c r="D26" s="114">
        <v>267</v>
      </c>
      <c r="E26" s="220">
        <v>164</v>
      </c>
      <c r="F26" s="223">
        <v>253</v>
      </c>
      <c r="G26" s="224">
        <v>156</v>
      </c>
      <c r="H26" s="223">
        <v>344</v>
      </c>
      <c r="I26" s="283">
        <v>152</v>
      </c>
      <c r="J26" s="221">
        <v>526</v>
      </c>
      <c r="K26" s="224">
        <v>160</v>
      </c>
      <c r="L26" s="221">
        <v>417</v>
      </c>
      <c r="M26" s="220">
        <v>142</v>
      </c>
      <c r="N26" s="221">
        <v>166</v>
      </c>
      <c r="O26" s="220">
        <v>71</v>
      </c>
      <c r="P26" s="221">
        <v>362</v>
      </c>
      <c r="Q26" s="220">
        <v>197</v>
      </c>
      <c r="R26" s="221">
        <v>304</v>
      </c>
      <c r="S26" s="220">
        <v>240</v>
      </c>
      <c r="T26" s="114">
        <v>378</v>
      </c>
      <c r="U26" s="220">
        <v>245</v>
      </c>
      <c r="V26" s="114">
        <v>245</v>
      </c>
      <c r="W26" s="220">
        <v>263</v>
      </c>
      <c r="X26" s="223">
        <v>390</v>
      </c>
      <c r="Y26" s="224">
        <v>605</v>
      </c>
      <c r="Z26" s="221">
        <v>482</v>
      </c>
      <c r="AA26" s="222">
        <v>321</v>
      </c>
      <c r="AB26" s="217">
        <f t="shared" si="3"/>
        <v>4134</v>
      </c>
      <c r="AC26" s="218">
        <f t="shared" si="4"/>
        <v>2716</v>
      </c>
      <c r="AD26" s="225">
        <f>SUM(AB26:AC26)</f>
        <v>6850</v>
      </c>
    </row>
    <row r="27" spans="1:30">
      <c r="A27" s="219" t="s">
        <v>84</v>
      </c>
      <c r="B27" s="190"/>
      <c r="C27" s="190"/>
      <c r="D27" s="114">
        <v>1096</v>
      </c>
      <c r="E27" s="220">
        <v>737</v>
      </c>
      <c r="F27" s="223">
        <v>857</v>
      </c>
      <c r="G27" s="224">
        <v>586</v>
      </c>
      <c r="H27" s="223">
        <v>1367</v>
      </c>
      <c r="I27" s="283">
        <v>641</v>
      </c>
      <c r="J27" s="221">
        <v>2037</v>
      </c>
      <c r="K27" s="224">
        <v>736</v>
      </c>
      <c r="L27" s="221">
        <v>1287</v>
      </c>
      <c r="M27" s="220">
        <v>740</v>
      </c>
      <c r="N27" s="221">
        <v>1167</v>
      </c>
      <c r="O27" s="220">
        <v>507</v>
      </c>
      <c r="P27" s="221">
        <v>2642</v>
      </c>
      <c r="Q27" s="220">
        <v>1259</v>
      </c>
      <c r="R27" s="221">
        <v>2001</v>
      </c>
      <c r="S27" s="220">
        <v>2014</v>
      </c>
      <c r="T27" s="114">
        <v>1746</v>
      </c>
      <c r="U27" s="220">
        <v>1091</v>
      </c>
      <c r="V27" s="114">
        <v>1554</v>
      </c>
      <c r="W27" s="220">
        <v>932</v>
      </c>
      <c r="X27" s="223">
        <v>1879</v>
      </c>
      <c r="Y27" s="224">
        <v>1305</v>
      </c>
      <c r="Z27" s="221">
        <v>1748</v>
      </c>
      <c r="AA27" s="222">
        <v>957</v>
      </c>
      <c r="AB27" s="217">
        <f t="shared" si="3"/>
        <v>19381</v>
      </c>
      <c r="AC27" s="218">
        <f t="shared" si="4"/>
        <v>11505</v>
      </c>
      <c r="AD27" s="225">
        <f>SUM(AB27:AC27)</f>
        <v>30886</v>
      </c>
    </row>
    <row r="28" spans="1:30">
      <c r="A28" s="219" t="s">
        <v>85</v>
      </c>
      <c r="B28" s="190"/>
      <c r="C28" s="190"/>
      <c r="D28" s="114">
        <v>82</v>
      </c>
      <c r="E28" s="220">
        <v>53</v>
      </c>
      <c r="F28" s="223">
        <v>204</v>
      </c>
      <c r="G28" s="224">
        <v>86</v>
      </c>
      <c r="H28" s="223">
        <v>175</v>
      </c>
      <c r="I28" s="283">
        <v>62</v>
      </c>
      <c r="J28" s="221">
        <v>433</v>
      </c>
      <c r="K28" s="224">
        <v>150</v>
      </c>
      <c r="L28" s="221">
        <v>107</v>
      </c>
      <c r="M28" s="220">
        <v>56</v>
      </c>
      <c r="N28" s="221">
        <v>239</v>
      </c>
      <c r="O28" s="220">
        <v>72</v>
      </c>
      <c r="P28" s="221">
        <v>337</v>
      </c>
      <c r="Q28" s="220">
        <v>162</v>
      </c>
      <c r="R28" s="221">
        <v>192</v>
      </c>
      <c r="S28" s="220">
        <v>199</v>
      </c>
      <c r="T28" s="125">
        <v>299</v>
      </c>
      <c r="U28" s="226">
        <v>137</v>
      </c>
      <c r="V28" s="125">
        <v>387</v>
      </c>
      <c r="W28" s="226">
        <v>112</v>
      </c>
      <c r="X28" s="228">
        <v>260</v>
      </c>
      <c r="Y28" s="229">
        <v>307</v>
      </c>
      <c r="Z28" s="227">
        <v>261</v>
      </c>
      <c r="AA28" s="230">
        <v>177</v>
      </c>
      <c r="AB28" s="217">
        <f t="shared" si="3"/>
        <v>2976</v>
      </c>
      <c r="AC28" s="218">
        <f t="shared" si="4"/>
        <v>1573</v>
      </c>
      <c r="AD28" s="231">
        <f>SUM(AB28:AC28)</f>
        <v>4549</v>
      </c>
    </row>
    <row r="29" spans="1:30" ht="15" thickBot="1">
      <c r="A29" s="232"/>
      <c r="B29" s="197"/>
      <c r="C29" s="197"/>
      <c r="D29" s="135">
        <f t="shared" ref="D29:K29" si="5">SUM(D22:D28)</f>
        <v>2993</v>
      </c>
      <c r="E29" s="233">
        <f t="shared" si="5"/>
        <v>1412</v>
      </c>
      <c r="F29" s="234">
        <f t="shared" si="5"/>
        <v>3244</v>
      </c>
      <c r="G29" s="235">
        <f t="shared" si="5"/>
        <v>1988</v>
      </c>
      <c r="H29" s="234">
        <f t="shared" si="5"/>
        <v>5740</v>
      </c>
      <c r="I29" s="235">
        <f t="shared" si="5"/>
        <v>2400</v>
      </c>
      <c r="J29" s="236">
        <f t="shared" si="5"/>
        <v>6318</v>
      </c>
      <c r="K29" s="235">
        <f t="shared" si="5"/>
        <v>1912</v>
      </c>
      <c r="L29" s="236">
        <f t="shared" ref="L29:W29" si="6">SUM(L22:L28)</f>
        <v>4673</v>
      </c>
      <c r="M29" s="235">
        <f t="shared" si="6"/>
        <v>1884</v>
      </c>
      <c r="N29" s="236">
        <f t="shared" si="6"/>
        <v>3962</v>
      </c>
      <c r="O29" s="235">
        <f t="shared" si="6"/>
        <v>1440</v>
      </c>
      <c r="P29" s="236">
        <f t="shared" si="6"/>
        <v>4583</v>
      </c>
      <c r="Q29" s="235">
        <f t="shared" si="6"/>
        <v>2291</v>
      </c>
      <c r="R29" s="236">
        <f t="shared" si="6"/>
        <v>2952</v>
      </c>
      <c r="S29" s="235">
        <f t="shared" si="6"/>
        <v>2867</v>
      </c>
      <c r="T29" s="236">
        <f t="shared" si="6"/>
        <v>4922</v>
      </c>
      <c r="U29" s="235">
        <f t="shared" si="6"/>
        <v>2178</v>
      </c>
      <c r="V29" s="236">
        <f t="shared" si="6"/>
        <v>5075</v>
      </c>
      <c r="W29" s="235">
        <f t="shared" si="6"/>
        <v>1742</v>
      </c>
      <c r="X29" s="236">
        <f>SUM(X22:X28)</f>
        <v>4644</v>
      </c>
      <c r="Y29" s="233">
        <f>SUM(Y22:Y28)</f>
        <v>3141</v>
      </c>
      <c r="Z29" s="236">
        <f>SUM(Z22:Z28)</f>
        <v>4215</v>
      </c>
      <c r="AA29" s="237">
        <v>2134</v>
      </c>
      <c r="AB29" s="238">
        <f>SUM(AB22:AB28)</f>
        <v>53321</v>
      </c>
      <c r="AC29" s="239">
        <f>SUM(E29+G29+I29+K29+Y29+AA29+M29+O29+Q29+S29+U29+W29)</f>
        <v>25389</v>
      </c>
      <c r="AD29" s="240">
        <f>SUM(AB29:AC29)</f>
        <v>78710</v>
      </c>
    </row>
    <row r="30" spans="1:30" ht="15.75" thickTop="1">
      <c r="A30" s="241" t="s">
        <v>86</v>
      </c>
      <c r="B30" s="242"/>
      <c r="C30" s="242"/>
      <c r="D30" s="581">
        <v>1</v>
      </c>
      <c r="E30" s="582"/>
      <c r="F30" s="583">
        <v>1</v>
      </c>
      <c r="G30" s="584"/>
      <c r="H30" s="583">
        <v>1</v>
      </c>
      <c r="I30" s="584"/>
      <c r="J30" s="585">
        <v>3</v>
      </c>
      <c r="K30" s="586"/>
      <c r="L30" s="585"/>
      <c r="M30" s="589"/>
      <c r="N30" s="585"/>
      <c r="O30" s="590"/>
      <c r="P30" s="588">
        <v>2</v>
      </c>
      <c r="Q30" s="588"/>
      <c r="R30" s="585">
        <v>1</v>
      </c>
      <c r="S30" s="589"/>
      <c r="T30" s="594"/>
      <c r="U30" s="595"/>
      <c r="V30" s="594">
        <v>2</v>
      </c>
      <c r="W30" s="595"/>
      <c r="X30" s="587">
        <v>1</v>
      </c>
      <c r="Y30" s="587"/>
      <c r="Z30" s="587">
        <v>1</v>
      </c>
      <c r="AA30" s="591"/>
      <c r="AB30" s="592">
        <f>SUM(D30:AA30)</f>
        <v>13</v>
      </c>
      <c r="AC30" s="593"/>
      <c r="AD30" s="182"/>
    </row>
    <row r="31" spans="1:30" ht="15">
      <c r="A31" s="243" t="s">
        <v>87</v>
      </c>
      <c r="B31" s="190"/>
      <c r="C31" s="190"/>
      <c r="D31" s="585">
        <v>32</v>
      </c>
      <c r="E31" s="586"/>
      <c r="F31" s="583">
        <v>15</v>
      </c>
      <c r="G31" s="584"/>
      <c r="H31" s="583">
        <v>78</v>
      </c>
      <c r="I31" s="584"/>
      <c r="J31" s="585">
        <v>15</v>
      </c>
      <c r="K31" s="586"/>
      <c r="L31" s="585">
        <v>17</v>
      </c>
      <c r="M31" s="589"/>
      <c r="N31" s="585">
        <v>9</v>
      </c>
      <c r="O31" s="590"/>
      <c r="P31" s="588">
        <v>31</v>
      </c>
      <c r="Q31" s="588"/>
      <c r="R31" s="585">
        <v>22</v>
      </c>
      <c r="S31" s="589"/>
      <c r="T31" s="599">
        <v>4</v>
      </c>
      <c r="U31" s="600"/>
      <c r="V31" s="599">
        <v>10</v>
      </c>
      <c r="W31" s="600"/>
      <c r="X31" s="588">
        <v>17</v>
      </c>
      <c r="Y31" s="601"/>
      <c r="Z31" s="588"/>
      <c r="AA31" s="585"/>
      <c r="AB31" s="596">
        <f t="shared" ref="AB31:AB36" si="7">SUM(D31:AA31)</f>
        <v>250</v>
      </c>
      <c r="AC31" s="597"/>
      <c r="AD31" s="244">
        <f>SUM(AA22:AA28)</f>
        <v>2134</v>
      </c>
    </row>
    <row r="32" spans="1:30" ht="15">
      <c r="A32" s="212" t="s">
        <v>88</v>
      </c>
      <c r="B32" s="190"/>
      <c r="C32" s="190"/>
      <c r="D32" s="583">
        <v>136</v>
      </c>
      <c r="E32" s="584"/>
      <c r="F32" s="583">
        <v>127</v>
      </c>
      <c r="G32" s="584"/>
      <c r="H32" s="583">
        <v>281</v>
      </c>
      <c r="I32" s="584"/>
      <c r="J32" s="585">
        <v>244</v>
      </c>
      <c r="K32" s="586"/>
      <c r="L32" s="585">
        <v>207</v>
      </c>
      <c r="M32" s="589"/>
      <c r="N32" s="585">
        <v>164</v>
      </c>
      <c r="O32" s="590"/>
      <c r="P32" s="588">
        <v>888</v>
      </c>
      <c r="Q32" s="588"/>
      <c r="R32" s="585">
        <v>348</v>
      </c>
      <c r="S32" s="589"/>
      <c r="T32" s="599">
        <v>385</v>
      </c>
      <c r="U32" s="600"/>
      <c r="V32" s="599">
        <v>219</v>
      </c>
      <c r="W32" s="600"/>
      <c r="X32" s="598">
        <v>320</v>
      </c>
      <c r="Y32" s="598"/>
      <c r="Z32" s="588">
        <v>179</v>
      </c>
      <c r="AA32" s="585"/>
      <c r="AB32" s="596">
        <f t="shared" si="7"/>
        <v>3498</v>
      </c>
      <c r="AC32" s="597"/>
      <c r="AD32" s="182"/>
    </row>
    <row r="33" spans="1:30" ht="15">
      <c r="A33" s="212" t="s">
        <v>89</v>
      </c>
      <c r="B33" s="190"/>
      <c r="C33" s="190"/>
      <c r="D33" s="583">
        <v>16</v>
      </c>
      <c r="E33" s="584"/>
      <c r="F33" s="583">
        <v>5</v>
      </c>
      <c r="G33" s="584"/>
      <c r="H33" s="583">
        <v>7</v>
      </c>
      <c r="I33" s="584"/>
      <c r="J33" s="585">
        <v>13</v>
      </c>
      <c r="K33" s="586"/>
      <c r="L33" s="585">
        <v>31</v>
      </c>
      <c r="M33" s="589"/>
      <c r="N33" s="585"/>
      <c r="O33" s="590"/>
      <c r="P33" s="588">
        <v>6</v>
      </c>
      <c r="Q33" s="588"/>
      <c r="R33" s="585">
        <v>12</v>
      </c>
      <c r="S33" s="589"/>
      <c r="T33" s="599">
        <v>3</v>
      </c>
      <c r="U33" s="600"/>
      <c r="V33" s="599">
        <v>16</v>
      </c>
      <c r="W33" s="600"/>
      <c r="X33" s="588">
        <v>10</v>
      </c>
      <c r="Y33" s="588"/>
      <c r="Z33" s="588">
        <v>4</v>
      </c>
      <c r="AA33" s="585"/>
      <c r="AB33" s="596">
        <f t="shared" si="7"/>
        <v>123</v>
      </c>
      <c r="AC33" s="597"/>
      <c r="AD33" s="182"/>
    </row>
    <row r="34" spans="1:30">
      <c r="A34" s="245" t="s">
        <v>90</v>
      </c>
      <c r="B34" s="190"/>
      <c r="C34" s="190"/>
      <c r="D34" s="598"/>
      <c r="E34" s="598"/>
      <c r="F34" s="598"/>
      <c r="G34" s="598"/>
      <c r="H34" s="598"/>
      <c r="I34" s="598"/>
      <c r="J34" s="588"/>
      <c r="K34" s="588"/>
      <c r="L34" s="585"/>
      <c r="M34" s="589"/>
      <c r="N34" s="585"/>
      <c r="O34" s="589"/>
      <c r="P34" s="585"/>
      <c r="Q34" s="589"/>
      <c r="R34" s="585"/>
      <c r="S34" s="589"/>
      <c r="T34" s="585">
        <v>10</v>
      </c>
      <c r="U34" s="589"/>
      <c r="V34" s="585">
        <v>28</v>
      </c>
      <c r="W34" s="589"/>
      <c r="X34" s="588">
        <v>29</v>
      </c>
      <c r="Y34" s="588"/>
      <c r="Z34" s="588">
        <v>46</v>
      </c>
      <c r="AA34" s="585"/>
      <c r="AB34" s="596">
        <f t="shared" si="7"/>
        <v>113</v>
      </c>
      <c r="AC34" s="597"/>
      <c r="AD34" s="182"/>
    </row>
    <row r="35" spans="1:30" ht="15">
      <c r="A35" s="245" t="s">
        <v>68</v>
      </c>
      <c r="B35" s="190"/>
      <c r="C35" s="190"/>
      <c r="D35" s="605"/>
      <c r="E35" s="606"/>
      <c r="F35" s="605"/>
      <c r="G35" s="606"/>
      <c r="H35" s="605"/>
      <c r="I35" s="606"/>
      <c r="J35" s="609"/>
      <c r="K35" s="610"/>
      <c r="L35" s="630"/>
      <c r="M35" s="607"/>
      <c r="N35" s="607"/>
      <c r="O35" s="607"/>
      <c r="P35" s="607"/>
      <c r="Q35" s="607"/>
      <c r="R35" s="607"/>
      <c r="S35" s="607"/>
      <c r="T35" s="607"/>
      <c r="U35" s="607"/>
      <c r="V35" s="607">
        <v>1751</v>
      </c>
      <c r="W35" s="608"/>
      <c r="X35" s="609">
        <v>1229</v>
      </c>
      <c r="Y35" s="610"/>
      <c r="Z35" s="609">
        <v>242</v>
      </c>
      <c r="AA35" s="611"/>
      <c r="AB35" s="596">
        <f t="shared" si="7"/>
        <v>3222</v>
      </c>
      <c r="AC35" s="597"/>
      <c r="AD35" s="246"/>
    </row>
    <row r="36" spans="1:30" ht="15" thickBot="1">
      <c r="A36" s="245"/>
      <c r="B36" s="190"/>
      <c r="C36" s="190"/>
      <c r="D36" s="602">
        <f>SUM(D30:E35)</f>
        <v>185</v>
      </c>
      <c r="E36" s="602"/>
      <c r="F36" s="602">
        <f>SUM(F30:G35)</f>
        <v>148</v>
      </c>
      <c r="G36" s="602"/>
      <c r="H36" s="602">
        <f>SUM(H30:I35)</f>
        <v>367</v>
      </c>
      <c r="I36" s="602"/>
      <c r="J36" s="602">
        <f>SUM(J30:K35)</f>
        <v>275</v>
      </c>
      <c r="K36" s="602"/>
      <c r="L36" s="602">
        <f>SUM(L30:M35)</f>
        <v>255</v>
      </c>
      <c r="M36" s="602"/>
      <c r="N36" s="602">
        <f>SUM(N30:O35)</f>
        <v>173</v>
      </c>
      <c r="O36" s="602"/>
      <c r="P36" s="602">
        <f>SUM(P30:Q35)</f>
        <v>927</v>
      </c>
      <c r="Q36" s="602"/>
      <c r="R36" s="602">
        <f>SUM(R30:S35)</f>
        <v>383</v>
      </c>
      <c r="S36" s="602"/>
      <c r="T36" s="602">
        <f>SUM(T30:U35)</f>
        <v>402</v>
      </c>
      <c r="U36" s="602"/>
      <c r="V36" s="602">
        <f>SUM(V30:W35)</f>
        <v>2026</v>
      </c>
      <c r="W36" s="602"/>
      <c r="X36" s="602">
        <f>SUM(X30:Y35)</f>
        <v>1606</v>
      </c>
      <c r="Y36" s="602"/>
      <c r="Z36" s="602">
        <f>SUM(Z30:AA35)</f>
        <v>472</v>
      </c>
      <c r="AA36" s="602"/>
      <c r="AB36" s="603">
        <f t="shared" si="7"/>
        <v>7219</v>
      </c>
      <c r="AC36" s="604"/>
      <c r="AD36" s="247">
        <f>SUM(D36:AA36)</f>
        <v>7219</v>
      </c>
    </row>
    <row r="37" spans="1:30" ht="15.75" thickTop="1">
      <c r="A37" s="612" t="s">
        <v>51</v>
      </c>
      <c r="B37" s="613"/>
      <c r="C37" s="613"/>
      <c r="D37" s="613"/>
      <c r="E37" s="613"/>
      <c r="F37" s="613"/>
      <c r="G37" s="613"/>
      <c r="H37" s="613"/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13"/>
      <c r="AB37" s="614"/>
      <c r="AC37" s="615"/>
      <c r="AD37" s="248"/>
    </row>
    <row r="38" spans="1:30" ht="15">
      <c r="A38" s="548" t="s">
        <v>91</v>
      </c>
      <c r="B38" s="616"/>
      <c r="C38" s="616"/>
      <c r="D38" s="119">
        <f>SUM(D8+D9+D14+D15+D5+D7)</f>
        <v>2743</v>
      </c>
      <c r="E38" s="119"/>
      <c r="F38" s="119">
        <f>SUM(F8+F9+F14+F15+F5+F7)</f>
        <v>3718</v>
      </c>
      <c r="G38" s="119"/>
      <c r="H38" s="119">
        <f>SUM(H8+H9+H14+H15+H5+H7)</f>
        <v>4353</v>
      </c>
      <c r="I38" s="119"/>
      <c r="J38" s="119">
        <f>SUM(J8+J9+J14+J15+J5+J7)</f>
        <v>4398</v>
      </c>
      <c r="K38" s="119"/>
      <c r="L38" s="119">
        <f>SUM(L8+L9+L14+L15+L5+L7)</f>
        <v>3115</v>
      </c>
      <c r="M38" s="119"/>
      <c r="N38" s="119">
        <f>SUM(N8+N9+N14+N15+N5+N7)</f>
        <v>2835</v>
      </c>
      <c r="O38" s="119"/>
      <c r="P38" s="119">
        <f>SUM(P8+P9+P14+P15+P5+P7)</f>
        <v>4181</v>
      </c>
      <c r="Q38" s="119"/>
      <c r="R38" s="119">
        <f>SUM(R8+R9+R14+R15+R5+R7)</f>
        <v>4209</v>
      </c>
      <c r="S38" s="119"/>
      <c r="T38" s="119">
        <f>SUM(T8+T9+T14+T15+T5+T7+T16)</f>
        <v>2833</v>
      </c>
      <c r="U38" s="119"/>
      <c r="V38" s="119">
        <f>SUM(V8+V9+V14+V15+V5+V7+V16)</f>
        <v>4346</v>
      </c>
      <c r="W38" s="119"/>
      <c r="X38" s="119">
        <f>SUM(X8+X9+X14+X15+X5+X7+X16)</f>
        <v>4988</v>
      </c>
      <c r="Y38" s="119"/>
      <c r="Z38" s="119">
        <f>SUM(Z8+Z9+Z14+Z15+Z5+Z7+Z16)</f>
        <v>4008</v>
      </c>
      <c r="AA38" s="119"/>
      <c r="AB38" s="617">
        <f>SUM(D38+F38+H38+J38+X38+Z38)</f>
        <v>24208</v>
      </c>
      <c r="AC38" s="618"/>
      <c r="AD38" s="248"/>
    </row>
    <row r="39" spans="1:30" ht="15">
      <c r="A39" s="550" t="s">
        <v>53</v>
      </c>
      <c r="B39" s="551"/>
      <c r="C39" s="551"/>
      <c r="D39" s="119">
        <f>SUM(D10+D11+D5+D14+D15+D16+D7)</f>
        <v>2842</v>
      </c>
      <c r="E39" s="119"/>
      <c r="F39" s="119">
        <f t="shared" ref="F39:X39" si="8">SUM(F10+F11+F5+F14+F15+F16+F7)</f>
        <v>3855</v>
      </c>
      <c r="G39" s="119"/>
      <c r="H39" s="119">
        <f t="shared" si="8"/>
        <v>4473</v>
      </c>
      <c r="I39" s="119"/>
      <c r="J39" s="119">
        <f t="shared" si="8"/>
        <v>4518</v>
      </c>
      <c r="K39" s="119"/>
      <c r="L39" s="119">
        <f t="shared" si="8"/>
        <v>3054</v>
      </c>
      <c r="M39" s="119"/>
      <c r="N39" s="119">
        <f t="shared" si="8"/>
        <v>2846</v>
      </c>
      <c r="O39" s="119"/>
      <c r="P39" s="119">
        <f t="shared" si="8"/>
        <v>4187</v>
      </c>
      <c r="Q39" s="119"/>
      <c r="R39" s="119">
        <f t="shared" si="8"/>
        <v>4254</v>
      </c>
      <c r="S39" s="119"/>
      <c r="T39" s="119">
        <f t="shared" si="8"/>
        <v>2909</v>
      </c>
      <c r="U39" s="119"/>
      <c r="V39" s="119">
        <f t="shared" si="8"/>
        <v>4064</v>
      </c>
      <c r="W39" s="119"/>
      <c r="X39" s="119">
        <f t="shared" si="8"/>
        <v>5088</v>
      </c>
      <c r="Y39" s="119"/>
      <c r="Z39" s="119">
        <f>SUM(Z10+Z11+Z5+Z14+Z15+Z16+Z7)</f>
        <v>4152</v>
      </c>
      <c r="AA39" s="119"/>
      <c r="AB39" s="617">
        <f>SUM(D39+F39+H39+J39+X39+Z39)</f>
        <v>24928</v>
      </c>
      <c r="AC39" s="618"/>
      <c r="AD39" s="248"/>
    </row>
    <row r="40" spans="1:30" ht="15">
      <c r="A40" s="553" t="s">
        <v>54</v>
      </c>
      <c r="B40" s="554"/>
      <c r="C40" s="554"/>
      <c r="D40" s="129">
        <f>SUM(D12+D13+D14+D15+D16+D5+D7)</f>
        <v>3645</v>
      </c>
      <c r="E40" s="129"/>
      <c r="F40" s="129">
        <f t="shared" ref="F40:X40" si="9">SUM(F12+F13+F14+F15+F16+F5+F7)</f>
        <v>4596</v>
      </c>
      <c r="G40" s="129"/>
      <c r="H40" s="129">
        <f t="shared" si="9"/>
        <v>5860</v>
      </c>
      <c r="I40" s="129"/>
      <c r="J40" s="129">
        <f t="shared" si="9"/>
        <v>7128</v>
      </c>
      <c r="K40" s="129"/>
      <c r="L40" s="129">
        <f t="shared" si="9"/>
        <v>4460</v>
      </c>
      <c r="M40" s="129"/>
      <c r="N40" s="129">
        <f t="shared" si="9"/>
        <v>3945</v>
      </c>
      <c r="O40" s="129"/>
      <c r="P40" s="129">
        <f t="shared" si="9"/>
        <v>6743</v>
      </c>
      <c r="Q40" s="129"/>
      <c r="R40" s="129">
        <f t="shared" si="9"/>
        <v>5758</v>
      </c>
      <c r="S40" s="129"/>
      <c r="T40" s="129">
        <f t="shared" si="9"/>
        <v>5321</v>
      </c>
      <c r="U40" s="129"/>
      <c r="V40" s="129">
        <f t="shared" si="9"/>
        <v>5485</v>
      </c>
      <c r="W40" s="129"/>
      <c r="X40" s="129">
        <f t="shared" si="9"/>
        <v>6599</v>
      </c>
      <c r="Y40" s="129"/>
      <c r="Z40" s="129">
        <f>SUM(Z12+Z13+Z14+Z15+Z16+Z5+Z7)</f>
        <v>5268</v>
      </c>
      <c r="AA40" s="129"/>
      <c r="AB40" s="619">
        <f>SUM(D40+F40+H40+J40+X40+Z40)</f>
        <v>33096</v>
      </c>
      <c r="AC40" s="620"/>
      <c r="AD40" s="248"/>
    </row>
    <row r="41" spans="1:30">
      <c r="A41" s="249" t="s">
        <v>55</v>
      </c>
      <c r="B41" s="250"/>
      <c r="C41" s="251"/>
      <c r="D41" s="252">
        <f>SUM(D38:D40)</f>
        <v>9230</v>
      </c>
      <c r="E41" s="253"/>
      <c r="F41" s="252">
        <f>SUM(F38:F40)</f>
        <v>12169</v>
      </c>
      <c r="G41" s="254"/>
      <c r="H41" s="252">
        <f>SUM(H38:H40)</f>
        <v>14686</v>
      </c>
      <c r="I41" s="253"/>
      <c r="J41" s="252">
        <f>SUM(J38:J40)</f>
        <v>16044</v>
      </c>
      <c r="K41" s="252"/>
      <c r="L41" s="252">
        <f t="shared" ref="L41:V41" si="10">SUM(L38:L40)</f>
        <v>10629</v>
      </c>
      <c r="M41" s="252"/>
      <c r="N41" s="252">
        <f t="shared" si="10"/>
        <v>9626</v>
      </c>
      <c r="O41" s="252"/>
      <c r="P41" s="252">
        <f t="shared" si="10"/>
        <v>15111</v>
      </c>
      <c r="Q41" s="252"/>
      <c r="R41" s="252">
        <f t="shared" si="10"/>
        <v>14221</v>
      </c>
      <c r="S41" s="252"/>
      <c r="T41" s="252">
        <f t="shared" si="10"/>
        <v>11063</v>
      </c>
      <c r="U41" s="252"/>
      <c r="V41" s="252">
        <f t="shared" si="10"/>
        <v>13895</v>
      </c>
      <c r="W41" s="253"/>
      <c r="X41" s="252">
        <f>SUM(X38:X40)</f>
        <v>16675</v>
      </c>
      <c r="Y41" s="253"/>
      <c r="Z41" s="252">
        <f>SUM(Z38:Z40)</f>
        <v>13428</v>
      </c>
      <c r="AA41" s="253"/>
      <c r="AB41" s="621">
        <f>SUM(AB38:AB40)</f>
        <v>82232</v>
      </c>
      <c r="AC41" s="622"/>
      <c r="AD41" s="247">
        <f>SUM(D41:Z41)</f>
        <v>156777</v>
      </c>
    </row>
    <row r="42" spans="1:30" ht="15">
      <c r="A42" s="255"/>
      <c r="B42" s="256"/>
      <c r="C42" s="256"/>
      <c r="D42" s="623" t="s">
        <v>92</v>
      </c>
      <c r="E42" s="624"/>
      <c r="F42" s="624"/>
      <c r="G42" s="624"/>
      <c r="H42" s="624"/>
      <c r="I42" s="624"/>
      <c r="J42" s="624"/>
      <c r="K42" s="624"/>
      <c r="L42" s="624"/>
      <c r="M42" s="624"/>
      <c r="N42" s="624"/>
      <c r="O42" s="624"/>
      <c r="P42" s="624"/>
      <c r="Q42" s="624"/>
      <c r="R42" s="624"/>
      <c r="S42" s="624"/>
      <c r="T42" s="624"/>
      <c r="U42" s="624"/>
      <c r="V42" s="624"/>
      <c r="W42" s="624"/>
      <c r="X42" s="624"/>
      <c r="Y42" s="624"/>
      <c r="Z42" s="624"/>
      <c r="AA42" s="625"/>
      <c r="AB42" s="256"/>
      <c r="AC42" s="256"/>
      <c r="AD42" s="248"/>
    </row>
    <row r="43" spans="1:30" ht="12.75" customHeight="1">
      <c r="A43" s="257" t="s">
        <v>45</v>
      </c>
      <c r="B43" s="258"/>
      <c r="C43" s="259"/>
      <c r="D43" s="79">
        <v>38</v>
      </c>
      <c r="E43" s="80"/>
      <c r="F43" s="79">
        <v>87</v>
      </c>
      <c r="G43" s="80"/>
      <c r="H43" s="79">
        <v>327</v>
      </c>
      <c r="I43" s="80"/>
      <c r="J43" s="79">
        <v>147</v>
      </c>
      <c r="K43" s="80"/>
      <c r="L43" s="81">
        <v>98</v>
      </c>
      <c r="M43" s="80"/>
      <c r="N43" s="81">
        <v>141</v>
      </c>
      <c r="O43" s="80"/>
      <c r="P43" s="82">
        <v>597</v>
      </c>
      <c r="Q43" s="80"/>
      <c r="R43" s="83">
        <v>402</v>
      </c>
      <c r="S43" s="261"/>
      <c r="T43" s="285">
        <v>272</v>
      </c>
      <c r="U43" s="261"/>
      <c r="V43" s="289">
        <v>285</v>
      </c>
      <c r="W43" s="261"/>
      <c r="X43" s="260">
        <v>199</v>
      </c>
      <c r="Y43" s="262"/>
      <c r="Z43" s="260">
        <v>25</v>
      </c>
      <c r="AA43" s="263"/>
      <c r="AB43" s="264">
        <f>SUM(D43+F43+H43+J43+X43+Z43)</f>
        <v>823</v>
      </c>
      <c r="AC43" s="265"/>
      <c r="AD43" s="248"/>
    </row>
    <row r="44" spans="1:30" ht="12" customHeight="1">
      <c r="A44" s="76" t="s">
        <v>41</v>
      </c>
      <c r="B44" s="77"/>
      <c r="C44" s="78"/>
      <c r="D44" s="79">
        <v>719</v>
      </c>
      <c r="E44" s="80"/>
      <c r="F44" s="79">
        <v>155</v>
      </c>
      <c r="G44" s="80"/>
      <c r="H44" s="79">
        <v>534</v>
      </c>
      <c r="I44" s="80"/>
      <c r="J44" s="79">
        <v>910</v>
      </c>
      <c r="K44" s="80"/>
      <c r="L44" s="81">
        <v>551</v>
      </c>
      <c r="M44" s="80"/>
      <c r="N44" s="81">
        <v>264</v>
      </c>
      <c r="O44" s="80"/>
      <c r="P44" s="82">
        <v>948</v>
      </c>
      <c r="Q44" s="80"/>
      <c r="R44" s="83">
        <v>318</v>
      </c>
      <c r="S44" s="267"/>
      <c r="T44" s="286">
        <v>532</v>
      </c>
      <c r="U44" s="267"/>
      <c r="V44" s="290">
        <v>359</v>
      </c>
      <c r="W44" s="267"/>
      <c r="X44" s="266">
        <v>201</v>
      </c>
      <c r="Y44" s="268"/>
      <c r="Z44" s="266">
        <v>119</v>
      </c>
      <c r="AA44" s="269"/>
      <c r="AB44" s="270">
        <f>SUM(D44+F44+H44+J44+X44+Z44)</f>
        <v>2638</v>
      </c>
      <c r="AC44" s="86"/>
      <c r="AD44" s="248"/>
    </row>
    <row r="45" spans="1:30" ht="12" customHeight="1">
      <c r="A45" s="76" t="s">
        <v>93</v>
      </c>
      <c r="B45" s="77"/>
      <c r="C45" s="78"/>
      <c r="D45" s="79">
        <v>307</v>
      </c>
      <c r="E45" s="80"/>
      <c r="F45" s="79">
        <v>482</v>
      </c>
      <c r="G45" s="80"/>
      <c r="H45" s="79">
        <v>1074</v>
      </c>
      <c r="I45" s="80"/>
      <c r="J45" s="79">
        <v>695</v>
      </c>
      <c r="K45" s="80"/>
      <c r="L45" s="81">
        <v>844</v>
      </c>
      <c r="M45" s="80"/>
      <c r="N45" s="81">
        <v>1248</v>
      </c>
      <c r="O45" s="80"/>
      <c r="P45" s="82">
        <v>1782</v>
      </c>
      <c r="Q45" s="80"/>
      <c r="R45" s="83">
        <v>864</v>
      </c>
      <c r="S45" s="267"/>
      <c r="T45" s="286">
        <v>1052</v>
      </c>
      <c r="U45" s="267"/>
      <c r="V45" s="290">
        <v>1135</v>
      </c>
      <c r="W45" s="267"/>
      <c r="X45" s="266">
        <v>890</v>
      </c>
      <c r="Y45" s="268"/>
      <c r="Z45" s="266">
        <v>789</v>
      </c>
      <c r="AA45" s="269"/>
      <c r="AB45" s="270">
        <f>SUM(D45+F45+H45+J45+X45+Z45)</f>
        <v>4237</v>
      </c>
      <c r="AC45" s="86"/>
      <c r="AD45" s="248"/>
    </row>
    <row r="46" spans="1:30" ht="11.25" customHeight="1">
      <c r="A46" s="87" t="s">
        <v>94</v>
      </c>
      <c r="B46" s="77"/>
      <c r="C46" s="78"/>
      <c r="D46" s="266"/>
      <c r="E46" s="267"/>
      <c r="F46" s="266"/>
      <c r="G46" s="267"/>
      <c r="H46" s="266"/>
      <c r="I46" s="267"/>
      <c r="J46" s="266"/>
      <c r="K46" s="267"/>
      <c r="L46" s="267"/>
      <c r="M46" s="267"/>
      <c r="N46" s="267"/>
      <c r="O46" s="267"/>
      <c r="P46" s="267"/>
      <c r="Q46" s="267"/>
      <c r="R46" s="267"/>
      <c r="S46" s="267"/>
      <c r="T46" s="286"/>
      <c r="U46" s="267"/>
      <c r="V46" s="290"/>
      <c r="W46" s="267"/>
      <c r="X46" s="266"/>
      <c r="Y46" s="268"/>
      <c r="Z46" s="266"/>
      <c r="AA46" s="269"/>
      <c r="AB46" s="270">
        <f>SUM(D46+F46+H46+J46+X46+Z46)</f>
        <v>0</v>
      </c>
      <c r="AC46" s="86"/>
      <c r="AD46" s="248"/>
    </row>
    <row r="47" spans="1:30" ht="15" thickBot="1">
      <c r="A47" s="271" t="s">
        <v>95</v>
      </c>
      <c r="B47" s="272"/>
      <c r="C47" s="273"/>
      <c r="D47" s="274">
        <f>SUM(D43:D46)</f>
        <v>1064</v>
      </c>
      <c r="E47" s="274"/>
      <c r="F47" s="274">
        <f>SUM(F43:F46)</f>
        <v>724</v>
      </c>
      <c r="G47" s="274"/>
      <c r="H47" s="274">
        <f>SUM(H43:H46)</f>
        <v>1935</v>
      </c>
      <c r="I47" s="274"/>
      <c r="J47" s="274">
        <f>SUM(J43:J46)</f>
        <v>1752</v>
      </c>
      <c r="K47" s="274"/>
      <c r="L47" s="274">
        <f t="shared" ref="L47:V47" si="11">SUM(L43:L46)</f>
        <v>1493</v>
      </c>
      <c r="M47" s="274"/>
      <c r="N47" s="274">
        <f t="shared" si="11"/>
        <v>1653</v>
      </c>
      <c r="O47" s="274"/>
      <c r="P47" s="274">
        <f t="shared" si="11"/>
        <v>3327</v>
      </c>
      <c r="Q47" s="274"/>
      <c r="R47" s="274">
        <f t="shared" si="11"/>
        <v>1584</v>
      </c>
      <c r="S47" s="274"/>
      <c r="T47" s="274">
        <f t="shared" si="11"/>
        <v>1856</v>
      </c>
      <c r="U47" s="274"/>
      <c r="V47" s="288">
        <f t="shared" si="11"/>
        <v>1779</v>
      </c>
      <c r="W47" s="274"/>
      <c r="X47" s="274">
        <f>SUM(X43:X46)</f>
        <v>1290</v>
      </c>
      <c r="Y47" s="274"/>
      <c r="Z47" s="274">
        <f>SUM(Z43:Z46)</f>
        <v>933</v>
      </c>
      <c r="AA47" s="275"/>
      <c r="AB47" s="276">
        <f>SUM(AB43:AB46)</f>
        <v>7698</v>
      </c>
      <c r="AC47" s="277"/>
      <c r="AD47" s="278">
        <f>SUM(D47:AA47)</f>
        <v>19390</v>
      </c>
    </row>
    <row r="48" spans="1:30" ht="15.75" thickTop="1">
      <c r="A48" s="279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1"/>
    </row>
  </sheetData>
  <mergeCells count="131">
    <mergeCell ref="AD22:AD23"/>
    <mergeCell ref="AD24:AD25"/>
    <mergeCell ref="L34:M34"/>
    <mergeCell ref="L35:M35"/>
    <mergeCell ref="L36:M36"/>
    <mergeCell ref="V30:W30"/>
    <mergeCell ref="V31:W31"/>
    <mergeCell ref="V32:W32"/>
    <mergeCell ref="V33:W33"/>
    <mergeCell ref="V34:W34"/>
    <mergeCell ref="AB33:AC33"/>
    <mergeCell ref="P32:Q32"/>
    <mergeCell ref="R32:S32"/>
    <mergeCell ref="A37:AC37"/>
    <mergeCell ref="A38:C38"/>
    <mergeCell ref="AB38:AC38"/>
    <mergeCell ref="A39:C39"/>
    <mergeCell ref="AB39:AC39"/>
    <mergeCell ref="A40:C40"/>
    <mergeCell ref="AB40:AC40"/>
    <mergeCell ref="AB41:AC41"/>
    <mergeCell ref="D42:AA42"/>
    <mergeCell ref="D36:E36"/>
    <mergeCell ref="F36:G36"/>
    <mergeCell ref="H36:I36"/>
    <mergeCell ref="J36:K36"/>
    <mergeCell ref="X36:Y36"/>
    <mergeCell ref="Z36:AA36"/>
    <mergeCell ref="AB36:AC36"/>
    <mergeCell ref="D35:E35"/>
    <mergeCell ref="F35:G35"/>
    <mergeCell ref="T35:U35"/>
    <mergeCell ref="T36:U36"/>
    <mergeCell ref="R35:S35"/>
    <mergeCell ref="R36:S36"/>
    <mergeCell ref="V35:W35"/>
    <mergeCell ref="V36:W36"/>
    <mergeCell ref="P35:Q35"/>
    <mergeCell ref="P36:Q36"/>
    <mergeCell ref="N35:O35"/>
    <mergeCell ref="N36:O36"/>
    <mergeCell ref="H35:I35"/>
    <mergeCell ref="J35:K35"/>
    <mergeCell ref="X35:Y35"/>
    <mergeCell ref="Z35:AA35"/>
    <mergeCell ref="D34:E34"/>
    <mergeCell ref="F34:G34"/>
    <mergeCell ref="H34:I34"/>
    <mergeCell ref="J34:K34"/>
    <mergeCell ref="X34:Y34"/>
    <mergeCell ref="AB35:AC35"/>
    <mergeCell ref="T33:U33"/>
    <mergeCell ref="T34:U34"/>
    <mergeCell ref="R34:S34"/>
    <mergeCell ref="P34:Q34"/>
    <mergeCell ref="N34:O34"/>
    <mergeCell ref="Z34:AA34"/>
    <mergeCell ref="AB34:AC34"/>
    <mergeCell ref="L33:M33"/>
    <mergeCell ref="N33:O33"/>
    <mergeCell ref="D33:E33"/>
    <mergeCell ref="F33:G33"/>
    <mergeCell ref="H33:I33"/>
    <mergeCell ref="J33:K33"/>
    <mergeCell ref="X33:Y33"/>
    <mergeCell ref="Z33:AA33"/>
    <mergeCell ref="D31:E31"/>
    <mergeCell ref="F31:G31"/>
    <mergeCell ref="H31:I31"/>
    <mergeCell ref="J31:K31"/>
    <mergeCell ref="P33:Q33"/>
    <mergeCell ref="R33:S33"/>
    <mergeCell ref="AB31:AC31"/>
    <mergeCell ref="D32:E32"/>
    <mergeCell ref="F32:G32"/>
    <mergeCell ref="H32:I32"/>
    <mergeCell ref="J32:K32"/>
    <mergeCell ref="X32:Y32"/>
    <mergeCell ref="Z32:AA32"/>
    <mergeCell ref="AB32:AC32"/>
    <mergeCell ref="L31:M31"/>
    <mergeCell ref="N31:O31"/>
    <mergeCell ref="P31:Q31"/>
    <mergeCell ref="R31:S31"/>
    <mergeCell ref="L32:M32"/>
    <mergeCell ref="N32:O32"/>
    <mergeCell ref="T32:U32"/>
    <mergeCell ref="X31:Y31"/>
    <mergeCell ref="Z31:AA31"/>
    <mergeCell ref="T31:U31"/>
    <mergeCell ref="L3:M3"/>
    <mergeCell ref="Z2:AA2"/>
    <mergeCell ref="X2:Y2"/>
    <mergeCell ref="D20:AA20"/>
    <mergeCell ref="AB20:AC20"/>
    <mergeCell ref="D30:E30"/>
    <mergeCell ref="F30:G30"/>
    <mergeCell ref="H30:I30"/>
    <mergeCell ref="J30:K30"/>
    <mergeCell ref="X30:Y30"/>
    <mergeCell ref="P30:Q30"/>
    <mergeCell ref="R30:S30"/>
    <mergeCell ref="L30:M30"/>
    <mergeCell ref="N30:O30"/>
    <mergeCell ref="Z30:AA30"/>
    <mergeCell ref="AB30:AC30"/>
    <mergeCell ref="T30:U30"/>
    <mergeCell ref="C1:AA1"/>
    <mergeCell ref="A2:A3"/>
    <mergeCell ref="D2:E2"/>
    <mergeCell ref="F2:G2"/>
    <mergeCell ref="H2:I2"/>
    <mergeCell ref="J2:K2"/>
    <mergeCell ref="V2:W2"/>
    <mergeCell ref="V3:W3"/>
    <mergeCell ref="AB2:AC3"/>
    <mergeCell ref="D3:E3"/>
    <mergeCell ref="F3:G3"/>
    <mergeCell ref="H3:I3"/>
    <mergeCell ref="J3:K3"/>
    <mergeCell ref="X3:Y3"/>
    <mergeCell ref="Z3:AA3"/>
    <mergeCell ref="T2:U2"/>
    <mergeCell ref="T3:U3"/>
    <mergeCell ref="R2:S2"/>
    <mergeCell ref="R3:S3"/>
    <mergeCell ref="P2:Q2"/>
    <mergeCell ref="P3:Q3"/>
    <mergeCell ref="N2:O2"/>
    <mergeCell ref="N3:O3"/>
    <mergeCell ref="L2:M2"/>
  </mergeCells>
  <pageMargins left="0.39370078740157483" right="0.39370078740157483" top="0.39370078740157483" bottom="0.39370078740157483" header="0.31496062992125984" footer="0.31496062992125984"/>
  <pageSetup paperSize="5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50"/>
  <sheetViews>
    <sheetView topLeftCell="B1" workbookViewId="0">
      <selection activeCell="O47" sqref="O47"/>
    </sheetView>
  </sheetViews>
  <sheetFormatPr baseColWidth="10" defaultColWidth="11.42578125" defaultRowHeight="14.25"/>
  <cols>
    <col min="1" max="1" width="26.85546875" style="175" bestFit="1" customWidth="1"/>
    <col min="2" max="2" width="3.140625" style="176" customWidth="1"/>
    <col min="3" max="3" width="7" style="176" bestFit="1" customWidth="1"/>
    <col min="4" max="4" width="6" style="176" bestFit="1" customWidth="1"/>
    <col min="5" max="5" width="8.140625" style="176" bestFit="1" customWidth="1"/>
    <col min="6" max="6" width="6.28515625" style="176" bestFit="1" customWidth="1"/>
    <col min="7" max="7" width="8.140625" style="176" bestFit="1" customWidth="1"/>
    <col min="8" max="8" width="6" style="176" bestFit="1" customWidth="1"/>
    <col min="9" max="9" width="8.7109375" style="176" bestFit="1" customWidth="1"/>
    <col min="10" max="10" width="6.85546875" style="176" customWidth="1"/>
    <col min="11" max="11" width="7.42578125" style="176" bestFit="1" customWidth="1"/>
    <col min="12" max="12" width="6" style="176" customWidth="1"/>
    <col min="13" max="13" width="7.42578125" style="176" bestFit="1" customWidth="1"/>
    <col min="14" max="14" width="6" style="176" customWidth="1"/>
    <col min="15" max="15" width="9.140625" style="176" customWidth="1"/>
    <col min="16" max="16" width="6" style="176" hidden="1" customWidth="1"/>
    <col min="17" max="17" width="9.140625" style="176" hidden="1" customWidth="1"/>
    <col min="18" max="18" width="6" style="176" hidden="1" customWidth="1"/>
    <col min="19" max="19" width="9.140625" style="176" hidden="1" customWidth="1"/>
    <col min="20" max="20" width="6.140625" style="176" hidden="1" customWidth="1"/>
    <col min="21" max="21" width="10" style="176" hidden="1" customWidth="1"/>
    <col min="22" max="22" width="5.7109375" style="176" hidden="1" customWidth="1"/>
    <col min="23" max="23" width="9.140625" style="176" hidden="1" customWidth="1"/>
    <col min="24" max="24" width="5.7109375" style="176" hidden="1" customWidth="1"/>
    <col min="25" max="25" width="9.5703125" style="176" hidden="1" customWidth="1"/>
    <col min="26" max="26" width="6" style="176" hidden="1" customWidth="1"/>
    <col min="27" max="27" width="7.42578125" style="176" hidden="1" customWidth="1"/>
    <col min="28" max="28" width="9.28515625" style="176" customWidth="1"/>
    <col min="29" max="29" width="10.85546875" style="176" customWidth="1"/>
    <col min="30" max="30" width="6.140625" style="176" bestFit="1" customWidth="1"/>
    <col min="31" max="16384" width="11.42578125" style="176"/>
  </cols>
  <sheetData>
    <row r="1" spans="1:30" ht="15" customHeight="1">
      <c r="A1" s="658" t="s">
        <v>69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</row>
    <row r="2" spans="1:30" ht="15" customHeight="1">
      <c r="A2" s="565" t="s">
        <v>98</v>
      </c>
      <c r="B2" s="177"/>
      <c r="C2" s="177"/>
      <c r="D2" s="567" t="s">
        <v>2</v>
      </c>
      <c r="E2" s="567"/>
      <c r="F2" s="567" t="s">
        <v>3</v>
      </c>
      <c r="G2" s="567"/>
      <c r="H2" s="567" t="s">
        <v>4</v>
      </c>
      <c r="I2" s="567"/>
      <c r="J2" s="567" t="s">
        <v>5</v>
      </c>
      <c r="K2" s="567"/>
      <c r="L2" s="567" t="s">
        <v>6</v>
      </c>
      <c r="M2" s="567"/>
      <c r="N2" s="567" t="s">
        <v>7</v>
      </c>
      <c r="O2" s="567"/>
      <c r="P2" s="567" t="s">
        <v>8</v>
      </c>
      <c r="Q2" s="567"/>
      <c r="R2" s="567" t="s">
        <v>9</v>
      </c>
      <c r="S2" s="567"/>
      <c r="T2" s="567" t="s">
        <v>10</v>
      </c>
      <c r="U2" s="567"/>
      <c r="V2" s="567" t="s">
        <v>11</v>
      </c>
      <c r="W2" s="567"/>
      <c r="X2" s="567" t="s">
        <v>12</v>
      </c>
      <c r="Y2" s="567"/>
      <c r="Z2" s="567" t="s">
        <v>13</v>
      </c>
      <c r="AA2" s="567"/>
      <c r="AB2" s="570">
        <v>2016</v>
      </c>
      <c r="AC2" s="571"/>
      <c r="AD2" s="178"/>
    </row>
    <row r="3" spans="1:30" ht="18">
      <c r="A3" s="566"/>
      <c r="B3" s="179"/>
      <c r="C3" s="180"/>
      <c r="D3" s="574" t="s">
        <v>23</v>
      </c>
      <c r="E3" s="574"/>
      <c r="F3" s="574" t="s">
        <v>99</v>
      </c>
      <c r="G3" s="574"/>
      <c r="H3" s="574" t="s">
        <v>23</v>
      </c>
      <c r="I3" s="574"/>
      <c r="J3" s="574" t="s">
        <v>22</v>
      </c>
      <c r="K3" s="574"/>
      <c r="L3" s="568" t="s">
        <v>23</v>
      </c>
      <c r="M3" s="569"/>
      <c r="N3" s="568" t="s">
        <v>22</v>
      </c>
      <c r="O3" s="569"/>
      <c r="P3" s="568" t="s">
        <v>23</v>
      </c>
      <c r="Q3" s="569"/>
      <c r="R3" s="568" t="s">
        <v>23</v>
      </c>
      <c r="S3" s="569"/>
      <c r="T3" s="568" t="s">
        <v>22</v>
      </c>
      <c r="U3" s="569"/>
      <c r="V3" s="568" t="s">
        <v>23</v>
      </c>
      <c r="W3" s="569"/>
      <c r="X3" s="575" t="s">
        <v>22</v>
      </c>
      <c r="Y3" s="575"/>
      <c r="Z3" s="575" t="s">
        <v>23</v>
      </c>
      <c r="AA3" s="575"/>
      <c r="AB3" s="572"/>
      <c r="AC3" s="573"/>
      <c r="AD3" s="182"/>
    </row>
    <row r="4" spans="1:30" ht="18">
      <c r="A4" s="183"/>
      <c r="B4" s="179"/>
      <c r="C4" s="180"/>
      <c r="D4" s="366" t="s">
        <v>24</v>
      </c>
      <c r="E4" s="366" t="s">
        <v>71</v>
      </c>
      <c r="F4" s="184" t="s">
        <v>28</v>
      </c>
      <c r="G4" s="366" t="s">
        <v>71</v>
      </c>
      <c r="H4" s="184" t="s">
        <v>24</v>
      </c>
      <c r="I4" s="366" t="s">
        <v>71</v>
      </c>
      <c r="J4" s="184" t="s">
        <v>24</v>
      </c>
      <c r="K4" s="366" t="s">
        <v>71</v>
      </c>
      <c r="L4" s="366" t="s">
        <v>24</v>
      </c>
      <c r="M4" s="366" t="s">
        <v>71</v>
      </c>
      <c r="N4" s="366" t="s">
        <v>24</v>
      </c>
      <c r="O4" s="366" t="s">
        <v>71</v>
      </c>
      <c r="P4" s="366" t="s">
        <v>24</v>
      </c>
      <c r="Q4" s="366" t="s">
        <v>71</v>
      </c>
      <c r="R4" s="366" t="s">
        <v>24</v>
      </c>
      <c r="S4" s="366" t="s">
        <v>71</v>
      </c>
      <c r="T4" s="366" t="s">
        <v>24</v>
      </c>
      <c r="U4" s="366" t="s">
        <v>71</v>
      </c>
      <c r="V4" s="366" t="s">
        <v>24</v>
      </c>
      <c r="W4" s="366" t="s">
        <v>71</v>
      </c>
      <c r="X4" s="184" t="s">
        <v>24</v>
      </c>
      <c r="Y4" s="366" t="s">
        <v>71</v>
      </c>
      <c r="Z4" s="184" t="s">
        <v>24</v>
      </c>
      <c r="AA4" s="366" t="s">
        <v>71</v>
      </c>
      <c r="AB4" s="361" t="s">
        <v>24</v>
      </c>
      <c r="AC4" s="361" t="s">
        <v>26</v>
      </c>
      <c r="AD4" s="182"/>
    </row>
    <row r="5" spans="1:30">
      <c r="A5" s="185" t="s">
        <v>29</v>
      </c>
      <c r="B5" s="186" t="s">
        <v>30</v>
      </c>
      <c r="C5" s="117">
        <v>50</v>
      </c>
      <c r="D5" s="17">
        <v>373</v>
      </c>
      <c r="E5" s="18">
        <f>SUM(D5)*C5</f>
        <v>18650</v>
      </c>
      <c r="F5" s="17">
        <v>514</v>
      </c>
      <c r="G5" s="18">
        <f>SUM(F5*C5)</f>
        <v>25700</v>
      </c>
      <c r="H5" s="17">
        <v>580</v>
      </c>
      <c r="I5" s="18">
        <f>SUM(H5)*C5</f>
        <v>29000</v>
      </c>
      <c r="J5" s="17">
        <v>372</v>
      </c>
      <c r="K5" s="18">
        <f>SUM(J5*C5)</f>
        <v>18600</v>
      </c>
      <c r="L5" s="19">
        <v>322</v>
      </c>
      <c r="M5" s="18">
        <f>SUM(L5)*C5</f>
        <v>16100</v>
      </c>
      <c r="N5" s="19">
        <v>236</v>
      </c>
      <c r="O5" s="18">
        <f>SUM(N5)*C5</f>
        <v>11800</v>
      </c>
      <c r="P5" s="19"/>
      <c r="Q5" s="18">
        <f>SUM(P5)*C5</f>
        <v>0</v>
      </c>
      <c r="R5" s="20"/>
      <c r="S5" s="18">
        <f>SUM(R5)*C5</f>
        <v>0</v>
      </c>
      <c r="T5" s="19"/>
      <c r="U5" s="22">
        <f>SUM(T5)*C5</f>
        <v>0</v>
      </c>
      <c r="V5" s="20"/>
      <c r="W5" s="22">
        <f>SUM(V5)*C5</f>
        <v>0</v>
      </c>
      <c r="X5" s="17"/>
      <c r="Y5" s="18">
        <f>SUM(X5)*C5</f>
        <v>0</v>
      </c>
      <c r="Z5" s="291"/>
      <c r="AA5" s="314">
        <f>SUM(Z5*C5)</f>
        <v>0</v>
      </c>
      <c r="AB5" s="284">
        <f>SUM(D5+F5+H5+J5+X5+Z5+L5+N5+P5+R5+T5+V5)</f>
        <v>2397</v>
      </c>
      <c r="AC5" s="23">
        <f>SUM(AB5)*C5</f>
        <v>119850</v>
      </c>
      <c r="AD5" s="182"/>
    </row>
    <row r="6" spans="1:30">
      <c r="A6" s="185" t="s">
        <v>72</v>
      </c>
      <c r="B6" s="186" t="s">
        <v>30</v>
      </c>
      <c r="C6" s="117">
        <v>25</v>
      </c>
      <c r="D6" s="24">
        <v>677</v>
      </c>
      <c r="E6" s="18">
        <f t="shared" ref="E6:E15" si="0">SUM(D6)*C6</f>
        <v>16925</v>
      </c>
      <c r="F6" s="24">
        <v>972</v>
      </c>
      <c r="G6" s="18">
        <f t="shared" ref="G6:G15" si="1">SUM(F6*C6)</f>
        <v>24300</v>
      </c>
      <c r="H6" s="24">
        <v>988</v>
      </c>
      <c r="I6" s="18">
        <f t="shared" ref="I6:I13" si="2">SUM(H6)*C6</f>
        <v>24700</v>
      </c>
      <c r="J6" s="24">
        <v>795</v>
      </c>
      <c r="K6" s="18">
        <f t="shared" ref="K6:K15" si="3">SUM(J6*C6)</f>
        <v>19875</v>
      </c>
      <c r="L6" s="26">
        <v>1192</v>
      </c>
      <c r="M6" s="18">
        <f t="shared" ref="M6:M15" si="4">SUM(L6)*C6</f>
        <v>29800</v>
      </c>
      <c r="N6" s="26">
        <v>831</v>
      </c>
      <c r="O6" s="18">
        <f t="shared" ref="O6:O13" si="5">SUM(N6)*C6</f>
        <v>20775</v>
      </c>
      <c r="P6" s="26"/>
      <c r="Q6" s="18">
        <f t="shared" ref="Q6:Q13" si="6">SUM(P6)*C6</f>
        <v>0</v>
      </c>
      <c r="R6" s="27"/>
      <c r="S6" s="18">
        <f t="shared" ref="S6:S13" si="7">SUM(R6)*C6</f>
        <v>0</v>
      </c>
      <c r="T6" s="26"/>
      <c r="U6" s="22">
        <f t="shared" ref="U6:U13" si="8">SUM(T6)*C6</f>
        <v>0</v>
      </c>
      <c r="V6" s="27"/>
      <c r="W6" s="22">
        <f t="shared" ref="W6:W13" si="9">SUM(V6)*C6</f>
        <v>0</v>
      </c>
      <c r="X6" s="24"/>
      <c r="Y6" s="18">
        <f t="shared" ref="Y6:Y13" si="10">SUM(X6)*C6</f>
        <v>0</v>
      </c>
      <c r="Z6" s="114"/>
      <c r="AA6" s="314">
        <f t="shared" ref="AA6:AA13" si="11">SUM(Z6*C6)</f>
        <v>0</v>
      </c>
      <c r="AB6" s="287">
        <f t="shared" ref="AB6:AB16" si="12">SUM(D6+F6+H6+J6+X6+Z6+L6+N6+P6+R6+T6+V6)</f>
        <v>5455</v>
      </c>
      <c r="AC6" s="23">
        <f t="shared" ref="AC6:AC13" si="13">SUM(AB6)*C6</f>
        <v>136375</v>
      </c>
      <c r="AD6" s="182"/>
    </row>
    <row r="7" spans="1:30">
      <c r="A7" s="185" t="s">
        <v>68</v>
      </c>
      <c r="B7" s="186"/>
      <c r="C7" s="117"/>
      <c r="D7" s="24">
        <v>615</v>
      </c>
      <c r="E7" s="18">
        <f t="shared" si="0"/>
        <v>0</v>
      </c>
      <c r="F7" s="24">
        <v>1831</v>
      </c>
      <c r="G7" s="18">
        <f t="shared" si="1"/>
        <v>0</v>
      </c>
      <c r="H7" s="24">
        <v>1150</v>
      </c>
      <c r="I7" s="18">
        <f t="shared" si="2"/>
        <v>0</v>
      </c>
      <c r="J7" s="24">
        <v>905</v>
      </c>
      <c r="K7" s="18">
        <f t="shared" si="3"/>
        <v>0</v>
      </c>
      <c r="L7" s="26">
        <v>1538</v>
      </c>
      <c r="M7" s="18">
        <f t="shared" si="4"/>
        <v>0</v>
      </c>
      <c r="N7" s="26">
        <v>1416</v>
      </c>
      <c r="O7" s="18">
        <f t="shared" si="5"/>
        <v>0</v>
      </c>
      <c r="P7" s="26"/>
      <c r="Q7" s="18">
        <f t="shared" si="6"/>
        <v>0</v>
      </c>
      <c r="R7" s="27"/>
      <c r="S7" s="18">
        <f t="shared" si="7"/>
        <v>0</v>
      </c>
      <c r="T7" s="26"/>
      <c r="U7" s="22">
        <f t="shared" si="8"/>
        <v>0</v>
      </c>
      <c r="V7" s="27"/>
      <c r="W7" s="22">
        <f t="shared" si="9"/>
        <v>0</v>
      </c>
      <c r="X7" s="24"/>
      <c r="Y7" s="18">
        <f t="shared" si="10"/>
        <v>0</v>
      </c>
      <c r="Z7" s="114"/>
      <c r="AA7" s="314">
        <f t="shared" si="11"/>
        <v>0</v>
      </c>
      <c r="AB7" s="287">
        <f t="shared" si="12"/>
        <v>7455</v>
      </c>
      <c r="AC7" s="23">
        <f t="shared" si="13"/>
        <v>0</v>
      </c>
      <c r="AD7" s="182"/>
    </row>
    <row r="8" spans="1:30">
      <c r="A8" s="185" t="s">
        <v>73</v>
      </c>
      <c r="B8" s="186" t="s">
        <v>30</v>
      </c>
      <c r="C8" s="117">
        <v>30</v>
      </c>
      <c r="D8" s="24">
        <v>11</v>
      </c>
      <c r="E8" s="18">
        <f t="shared" si="0"/>
        <v>330</v>
      </c>
      <c r="F8" s="24">
        <v>3</v>
      </c>
      <c r="G8" s="18">
        <f t="shared" si="1"/>
        <v>90</v>
      </c>
      <c r="H8" s="24">
        <v>7</v>
      </c>
      <c r="I8" s="18">
        <f t="shared" si="2"/>
        <v>210</v>
      </c>
      <c r="J8" s="24">
        <v>7</v>
      </c>
      <c r="K8" s="18">
        <f t="shared" si="3"/>
        <v>210</v>
      </c>
      <c r="L8" s="26">
        <v>3</v>
      </c>
      <c r="M8" s="18">
        <f t="shared" si="4"/>
        <v>90</v>
      </c>
      <c r="N8" s="26">
        <v>1</v>
      </c>
      <c r="O8" s="18">
        <f t="shared" si="5"/>
        <v>30</v>
      </c>
      <c r="P8" s="26"/>
      <c r="Q8" s="18">
        <f t="shared" si="6"/>
        <v>0</v>
      </c>
      <c r="R8" s="27"/>
      <c r="S8" s="18">
        <f t="shared" si="7"/>
        <v>0</v>
      </c>
      <c r="T8" s="26"/>
      <c r="U8" s="22">
        <f t="shared" si="8"/>
        <v>0</v>
      </c>
      <c r="V8" s="27"/>
      <c r="W8" s="22">
        <f t="shared" si="9"/>
        <v>0</v>
      </c>
      <c r="X8" s="24"/>
      <c r="Y8" s="18">
        <f t="shared" si="10"/>
        <v>0</v>
      </c>
      <c r="Z8" s="114"/>
      <c r="AA8" s="314">
        <f t="shared" si="11"/>
        <v>0</v>
      </c>
      <c r="AB8" s="287">
        <f t="shared" si="12"/>
        <v>32</v>
      </c>
      <c r="AC8" s="23">
        <f t="shared" si="13"/>
        <v>960</v>
      </c>
      <c r="AD8" s="182"/>
    </row>
    <row r="9" spans="1:30">
      <c r="A9" s="185" t="s">
        <v>73</v>
      </c>
      <c r="B9" s="186" t="s">
        <v>30</v>
      </c>
      <c r="C9" s="117">
        <v>15</v>
      </c>
      <c r="D9" s="24">
        <v>10</v>
      </c>
      <c r="E9" s="18">
        <f t="shared" si="0"/>
        <v>150</v>
      </c>
      <c r="F9" s="24">
        <v>92</v>
      </c>
      <c r="G9" s="18">
        <f t="shared" si="1"/>
        <v>1380</v>
      </c>
      <c r="H9" s="24">
        <v>63</v>
      </c>
      <c r="I9" s="18">
        <f t="shared" si="2"/>
        <v>945</v>
      </c>
      <c r="J9" s="24">
        <v>62</v>
      </c>
      <c r="K9" s="18">
        <f t="shared" si="3"/>
        <v>930</v>
      </c>
      <c r="L9" s="26">
        <v>79</v>
      </c>
      <c r="M9" s="18">
        <f t="shared" si="4"/>
        <v>1185</v>
      </c>
      <c r="N9" s="26">
        <v>9</v>
      </c>
      <c r="O9" s="18">
        <f t="shared" si="5"/>
        <v>135</v>
      </c>
      <c r="P9" s="26"/>
      <c r="Q9" s="18">
        <f t="shared" si="6"/>
        <v>0</v>
      </c>
      <c r="R9" s="27"/>
      <c r="S9" s="18">
        <f t="shared" si="7"/>
        <v>0</v>
      </c>
      <c r="T9" s="26"/>
      <c r="U9" s="22">
        <f t="shared" si="8"/>
        <v>0</v>
      </c>
      <c r="V9" s="27"/>
      <c r="W9" s="22">
        <f t="shared" si="9"/>
        <v>0</v>
      </c>
      <c r="X9" s="24"/>
      <c r="Y9" s="18">
        <f t="shared" si="10"/>
        <v>0</v>
      </c>
      <c r="Z9" s="114"/>
      <c r="AA9" s="314">
        <f t="shared" si="11"/>
        <v>0</v>
      </c>
      <c r="AB9" s="287">
        <f t="shared" si="12"/>
        <v>315</v>
      </c>
      <c r="AC9" s="23">
        <f t="shared" si="13"/>
        <v>4725</v>
      </c>
      <c r="AD9" s="182"/>
    </row>
    <row r="10" spans="1:30">
      <c r="A10" s="185" t="s">
        <v>33</v>
      </c>
      <c r="B10" s="186" t="s">
        <v>30</v>
      </c>
      <c r="C10" s="117">
        <v>20</v>
      </c>
      <c r="D10" s="24">
        <v>51</v>
      </c>
      <c r="E10" s="18">
        <f t="shared" si="0"/>
        <v>1020</v>
      </c>
      <c r="F10" s="24">
        <v>55</v>
      </c>
      <c r="G10" s="18">
        <f t="shared" si="1"/>
        <v>1100</v>
      </c>
      <c r="H10" s="24">
        <v>46</v>
      </c>
      <c r="I10" s="18">
        <f t="shared" si="2"/>
        <v>920</v>
      </c>
      <c r="J10" s="24">
        <v>33</v>
      </c>
      <c r="K10" s="18">
        <f t="shared" si="3"/>
        <v>660</v>
      </c>
      <c r="L10" s="26">
        <v>28</v>
      </c>
      <c r="M10" s="18">
        <f t="shared" si="4"/>
        <v>560</v>
      </c>
      <c r="N10" s="26">
        <v>32</v>
      </c>
      <c r="O10" s="18">
        <f t="shared" si="5"/>
        <v>640</v>
      </c>
      <c r="P10" s="26"/>
      <c r="Q10" s="18">
        <f t="shared" si="6"/>
        <v>0</v>
      </c>
      <c r="R10" s="27"/>
      <c r="S10" s="18">
        <f t="shared" si="7"/>
        <v>0</v>
      </c>
      <c r="T10" s="26"/>
      <c r="U10" s="22">
        <f t="shared" si="8"/>
        <v>0</v>
      </c>
      <c r="V10" s="27"/>
      <c r="W10" s="22">
        <f t="shared" si="9"/>
        <v>0</v>
      </c>
      <c r="X10" s="24"/>
      <c r="Y10" s="18">
        <f t="shared" si="10"/>
        <v>0</v>
      </c>
      <c r="Z10" s="114"/>
      <c r="AA10" s="314">
        <f t="shared" si="11"/>
        <v>0</v>
      </c>
      <c r="AB10" s="287">
        <f t="shared" si="12"/>
        <v>245</v>
      </c>
      <c r="AC10" s="23">
        <f t="shared" si="13"/>
        <v>4900</v>
      </c>
      <c r="AD10" s="182"/>
    </row>
    <row r="11" spans="1:30">
      <c r="A11" s="185" t="s">
        <v>33</v>
      </c>
      <c r="B11" s="186" t="s">
        <v>30</v>
      </c>
      <c r="C11" s="116">
        <v>10</v>
      </c>
      <c r="D11" s="24">
        <v>81</v>
      </c>
      <c r="E11" s="18">
        <f t="shared" si="0"/>
        <v>810</v>
      </c>
      <c r="F11" s="24">
        <v>71</v>
      </c>
      <c r="G11" s="18">
        <f t="shared" si="1"/>
        <v>710</v>
      </c>
      <c r="H11" s="24">
        <v>51</v>
      </c>
      <c r="I11" s="18">
        <f t="shared" si="2"/>
        <v>510</v>
      </c>
      <c r="J11" s="24">
        <v>72</v>
      </c>
      <c r="K11" s="18">
        <f t="shared" si="3"/>
        <v>720</v>
      </c>
      <c r="L11" s="26">
        <v>56</v>
      </c>
      <c r="M11" s="18">
        <f t="shared" si="4"/>
        <v>560</v>
      </c>
      <c r="N11" s="26">
        <v>65</v>
      </c>
      <c r="O11" s="18">
        <f t="shared" si="5"/>
        <v>650</v>
      </c>
      <c r="P11" s="26"/>
      <c r="Q11" s="18">
        <f t="shared" si="6"/>
        <v>0</v>
      </c>
      <c r="R11" s="27"/>
      <c r="S11" s="18">
        <f t="shared" si="7"/>
        <v>0</v>
      </c>
      <c r="T11" s="26"/>
      <c r="U11" s="22">
        <f t="shared" si="8"/>
        <v>0</v>
      </c>
      <c r="V11" s="27"/>
      <c r="W11" s="22">
        <f t="shared" si="9"/>
        <v>0</v>
      </c>
      <c r="X11" s="24"/>
      <c r="Y11" s="18">
        <f t="shared" si="10"/>
        <v>0</v>
      </c>
      <c r="Z11" s="114"/>
      <c r="AA11" s="314">
        <f t="shared" si="11"/>
        <v>0</v>
      </c>
      <c r="AB11" s="287">
        <f t="shared" si="12"/>
        <v>396</v>
      </c>
      <c r="AC11" s="23">
        <f t="shared" si="13"/>
        <v>3960</v>
      </c>
      <c r="AD11" s="182"/>
    </row>
    <row r="12" spans="1:30">
      <c r="A12" s="185" t="s">
        <v>34</v>
      </c>
      <c r="B12" s="186" t="s">
        <v>30</v>
      </c>
      <c r="C12" s="117">
        <v>20</v>
      </c>
      <c r="D12" s="24">
        <v>459</v>
      </c>
      <c r="E12" s="18">
        <f t="shared" si="0"/>
        <v>9180</v>
      </c>
      <c r="F12" s="24">
        <v>606</v>
      </c>
      <c r="G12" s="18">
        <f t="shared" si="1"/>
        <v>12120</v>
      </c>
      <c r="H12" s="24">
        <v>1132</v>
      </c>
      <c r="I12" s="18">
        <f t="shared" si="2"/>
        <v>22640</v>
      </c>
      <c r="J12" s="24">
        <v>568</v>
      </c>
      <c r="K12" s="18">
        <f t="shared" si="3"/>
        <v>11360</v>
      </c>
      <c r="L12" s="26">
        <v>494</v>
      </c>
      <c r="M12" s="18">
        <f t="shared" si="4"/>
        <v>9880</v>
      </c>
      <c r="N12" s="26">
        <v>333</v>
      </c>
      <c r="O12" s="18">
        <f t="shared" si="5"/>
        <v>6660</v>
      </c>
      <c r="P12" s="26"/>
      <c r="Q12" s="18">
        <f t="shared" si="6"/>
        <v>0</v>
      </c>
      <c r="R12" s="27"/>
      <c r="S12" s="18">
        <f t="shared" si="7"/>
        <v>0</v>
      </c>
      <c r="T12" s="26"/>
      <c r="U12" s="22">
        <f t="shared" si="8"/>
        <v>0</v>
      </c>
      <c r="V12" s="27"/>
      <c r="W12" s="22">
        <f t="shared" si="9"/>
        <v>0</v>
      </c>
      <c r="X12" s="24"/>
      <c r="Y12" s="18">
        <f t="shared" si="10"/>
        <v>0</v>
      </c>
      <c r="Z12" s="114"/>
      <c r="AA12" s="314">
        <f t="shared" si="11"/>
        <v>0</v>
      </c>
      <c r="AB12" s="287">
        <f t="shared" si="12"/>
        <v>3592</v>
      </c>
      <c r="AC12" s="23">
        <f t="shared" si="13"/>
        <v>71840</v>
      </c>
      <c r="AD12" s="182"/>
    </row>
    <row r="13" spans="1:30">
      <c r="A13" s="185" t="s">
        <v>34</v>
      </c>
      <c r="B13" s="186" t="s">
        <v>30</v>
      </c>
      <c r="C13" s="116">
        <v>10</v>
      </c>
      <c r="D13" s="24">
        <v>531</v>
      </c>
      <c r="E13" s="18">
        <f t="shared" si="0"/>
        <v>5310</v>
      </c>
      <c r="F13" s="24">
        <v>741</v>
      </c>
      <c r="G13" s="18">
        <f t="shared" si="1"/>
        <v>7410</v>
      </c>
      <c r="H13" s="24">
        <v>1575</v>
      </c>
      <c r="I13" s="18">
        <f t="shared" si="2"/>
        <v>15750</v>
      </c>
      <c r="J13" s="24">
        <v>1036</v>
      </c>
      <c r="K13" s="18">
        <f t="shared" si="3"/>
        <v>10360</v>
      </c>
      <c r="L13" s="26">
        <v>893</v>
      </c>
      <c r="M13" s="18">
        <f t="shared" si="4"/>
        <v>8930</v>
      </c>
      <c r="N13" s="26">
        <v>582</v>
      </c>
      <c r="O13" s="18">
        <f t="shared" si="5"/>
        <v>5820</v>
      </c>
      <c r="P13" s="32"/>
      <c r="Q13" s="18">
        <f t="shared" si="6"/>
        <v>0</v>
      </c>
      <c r="R13" s="27"/>
      <c r="S13" s="18">
        <f t="shared" si="7"/>
        <v>0</v>
      </c>
      <c r="T13" s="26"/>
      <c r="U13" s="22">
        <f t="shared" si="8"/>
        <v>0</v>
      </c>
      <c r="V13" s="27"/>
      <c r="W13" s="22">
        <f t="shared" si="9"/>
        <v>0</v>
      </c>
      <c r="X13" s="24"/>
      <c r="Y13" s="18">
        <f t="shared" si="10"/>
        <v>0</v>
      </c>
      <c r="Z13" s="114"/>
      <c r="AA13" s="314">
        <f t="shared" si="11"/>
        <v>0</v>
      </c>
      <c r="AB13" s="287">
        <f t="shared" si="12"/>
        <v>5358</v>
      </c>
      <c r="AC13" s="23">
        <f t="shared" si="13"/>
        <v>53580</v>
      </c>
      <c r="AD13" s="182"/>
    </row>
    <row r="14" spans="1:30">
      <c r="A14" s="185" t="s">
        <v>35</v>
      </c>
      <c r="B14" s="186" t="s">
        <v>30</v>
      </c>
      <c r="C14" s="117">
        <v>125</v>
      </c>
      <c r="D14" s="24">
        <v>290</v>
      </c>
      <c r="E14" s="25">
        <v>7250</v>
      </c>
      <c r="F14" s="24">
        <v>245</v>
      </c>
      <c r="G14" s="25">
        <v>6125</v>
      </c>
      <c r="H14" s="24">
        <v>595</v>
      </c>
      <c r="I14" s="25">
        <v>14875</v>
      </c>
      <c r="J14" s="24">
        <v>160</v>
      </c>
      <c r="K14" s="25">
        <v>4000</v>
      </c>
      <c r="L14" s="26">
        <v>60</v>
      </c>
      <c r="M14" s="25">
        <v>1500</v>
      </c>
      <c r="N14" s="26"/>
      <c r="O14" s="25"/>
      <c r="P14" s="26"/>
      <c r="Q14" s="25"/>
      <c r="R14" s="27"/>
      <c r="S14" s="25"/>
      <c r="T14" s="26"/>
      <c r="U14" s="29"/>
      <c r="V14" s="27"/>
      <c r="W14" s="29"/>
      <c r="X14" s="24"/>
      <c r="Y14" s="25"/>
      <c r="Z14" s="114"/>
      <c r="AA14" s="296"/>
      <c r="AB14" s="287">
        <f t="shared" si="12"/>
        <v>1350</v>
      </c>
      <c r="AC14" s="23">
        <f t="shared" ref="AC14:AC16" si="14">SUM(E14+G14+I14+K14+Y14+AA14+W14+U14+S14+Q14+O14+M14)</f>
        <v>33750</v>
      </c>
      <c r="AD14" s="182"/>
    </row>
    <row r="15" spans="1:30">
      <c r="A15" s="185" t="s">
        <v>36</v>
      </c>
      <c r="B15" s="188" t="s">
        <v>30</v>
      </c>
      <c r="C15" s="189">
        <v>0</v>
      </c>
      <c r="D15" s="36">
        <v>59</v>
      </c>
      <c r="E15" s="37">
        <f t="shared" si="0"/>
        <v>0</v>
      </c>
      <c r="F15" s="36">
        <v>110</v>
      </c>
      <c r="G15" s="37">
        <f t="shared" si="1"/>
        <v>0</v>
      </c>
      <c r="H15" s="36">
        <v>125</v>
      </c>
      <c r="I15" s="37"/>
      <c r="J15" s="36">
        <v>83</v>
      </c>
      <c r="K15" s="37">
        <f t="shared" si="3"/>
        <v>0</v>
      </c>
      <c r="L15" s="38">
        <v>178</v>
      </c>
      <c r="M15" s="37">
        <f t="shared" si="4"/>
        <v>0</v>
      </c>
      <c r="N15" s="38">
        <v>95</v>
      </c>
      <c r="O15" s="37"/>
      <c r="P15" s="38"/>
      <c r="Q15" s="37"/>
      <c r="R15" s="39"/>
      <c r="S15" s="37"/>
      <c r="T15" s="38"/>
      <c r="U15" s="29"/>
      <c r="V15" s="39"/>
      <c r="W15" s="41"/>
      <c r="X15" s="36"/>
      <c r="Y15" s="37"/>
      <c r="Z15" s="298"/>
      <c r="AA15" s="296"/>
      <c r="AB15" s="287">
        <f t="shared" si="12"/>
        <v>650</v>
      </c>
      <c r="AC15" s="23">
        <f t="shared" si="14"/>
        <v>0</v>
      </c>
      <c r="AD15" s="182"/>
    </row>
    <row r="16" spans="1:30" s="326" customFormat="1" ht="14.25" customHeight="1">
      <c r="A16" s="320" t="s">
        <v>74</v>
      </c>
      <c r="B16" s="321"/>
      <c r="C16" s="321"/>
      <c r="D16" s="303">
        <v>2658</v>
      </c>
      <c r="E16" s="322"/>
      <c r="F16" s="36">
        <v>1650</v>
      </c>
      <c r="G16" s="303"/>
      <c r="H16" s="36">
        <v>2603</v>
      </c>
      <c r="I16" s="303"/>
      <c r="J16" s="303">
        <v>1856</v>
      </c>
      <c r="K16" s="303"/>
      <c r="L16" s="303">
        <v>2139</v>
      </c>
      <c r="M16" s="303"/>
      <c r="N16" s="303">
        <v>916</v>
      </c>
      <c r="O16" s="303"/>
      <c r="P16" s="303"/>
      <c r="Q16" s="303"/>
      <c r="R16" s="303"/>
      <c r="S16" s="303"/>
      <c r="T16" s="38"/>
      <c r="U16" s="323"/>
      <c r="V16" s="292"/>
      <c r="W16" s="303"/>
      <c r="X16" s="303"/>
      <c r="Y16" s="303"/>
      <c r="Z16" s="36"/>
      <c r="AA16" s="324"/>
      <c r="AB16" s="308">
        <f t="shared" si="12"/>
        <v>11822</v>
      </c>
      <c r="AC16" s="369">
        <f t="shared" si="14"/>
        <v>0</v>
      </c>
      <c r="AD16" s="325"/>
    </row>
    <row r="17" spans="1:30" s="313" customFormat="1" ht="14.25" customHeight="1">
      <c r="A17" s="304" t="s">
        <v>55</v>
      </c>
      <c r="B17" s="309"/>
      <c r="C17" s="309"/>
      <c r="D17" s="310">
        <f>SUM(D5:D16)</f>
        <v>5815</v>
      </c>
      <c r="E17" s="311">
        <f>SUM(E5:E16)</f>
        <v>59625</v>
      </c>
      <c r="F17" s="310">
        <f t="shared" ref="F17:AA17" si="15">SUM(F5:F16)</f>
        <v>6890</v>
      </c>
      <c r="G17" s="318">
        <f t="shared" si="15"/>
        <v>78935</v>
      </c>
      <c r="H17" s="310">
        <f t="shared" si="15"/>
        <v>8915</v>
      </c>
      <c r="I17" s="318">
        <f t="shared" si="15"/>
        <v>109550</v>
      </c>
      <c r="J17" s="310">
        <f t="shared" si="15"/>
        <v>5949</v>
      </c>
      <c r="K17" s="310">
        <f t="shared" si="15"/>
        <v>66715</v>
      </c>
      <c r="L17" s="310">
        <f t="shared" si="15"/>
        <v>6982</v>
      </c>
      <c r="M17" s="359">
        <f t="shared" si="15"/>
        <v>68605</v>
      </c>
      <c r="N17" s="358">
        <f t="shared" si="15"/>
        <v>4516</v>
      </c>
      <c r="O17" s="310">
        <f t="shared" si="15"/>
        <v>46510</v>
      </c>
      <c r="P17" s="310">
        <f t="shared" si="15"/>
        <v>0</v>
      </c>
      <c r="Q17" s="310">
        <f t="shared" si="15"/>
        <v>0</v>
      </c>
      <c r="R17" s="310">
        <f t="shared" si="15"/>
        <v>0</v>
      </c>
      <c r="S17" s="310">
        <f t="shared" si="15"/>
        <v>0</v>
      </c>
      <c r="T17" s="310">
        <f t="shared" si="15"/>
        <v>0</v>
      </c>
      <c r="U17" s="310">
        <f t="shared" si="15"/>
        <v>0</v>
      </c>
      <c r="V17" s="310">
        <f t="shared" si="15"/>
        <v>0</v>
      </c>
      <c r="W17" s="310">
        <f t="shared" si="15"/>
        <v>0</v>
      </c>
      <c r="X17" s="310">
        <f t="shared" si="15"/>
        <v>0</v>
      </c>
      <c r="Y17" s="310">
        <f t="shared" si="15"/>
        <v>0</v>
      </c>
      <c r="Z17" s="310">
        <f t="shared" si="15"/>
        <v>0</v>
      </c>
      <c r="AA17" s="367">
        <f t="shared" si="15"/>
        <v>0</v>
      </c>
      <c r="AB17" s="368">
        <f>SUM(AB5:AB16)</f>
        <v>39067</v>
      </c>
      <c r="AC17" s="357">
        <f>SUM(AC5:AC16)</f>
        <v>429940</v>
      </c>
      <c r="AD17" s="312"/>
    </row>
    <row r="18" spans="1:30">
      <c r="A18" s="192" t="s">
        <v>96</v>
      </c>
      <c r="B18" s="193"/>
      <c r="C18" s="193"/>
      <c r="D18" s="339">
        <v>38</v>
      </c>
      <c r="E18" s="340">
        <v>3800</v>
      </c>
      <c r="F18" s="341">
        <v>53</v>
      </c>
      <c r="G18" s="340">
        <v>5630</v>
      </c>
      <c r="H18" s="339">
        <v>48</v>
      </c>
      <c r="I18" s="342">
        <v>30120</v>
      </c>
      <c r="J18" s="343">
        <v>27</v>
      </c>
      <c r="K18" s="344">
        <v>2700</v>
      </c>
      <c r="L18" s="339">
        <v>56</v>
      </c>
      <c r="M18" s="344">
        <v>11080</v>
      </c>
      <c r="N18" s="302"/>
      <c r="O18" s="302"/>
      <c r="P18" s="302"/>
      <c r="Q18" s="302"/>
      <c r="R18" s="302"/>
      <c r="S18" s="302"/>
      <c r="T18" s="305"/>
      <c r="U18" s="22"/>
      <c r="V18" s="306"/>
      <c r="W18" s="302"/>
      <c r="X18" s="302"/>
      <c r="Y18" s="307"/>
      <c r="Z18" s="315"/>
      <c r="AA18" s="316"/>
      <c r="AB18" s="284">
        <f>SUM(Z18+X18+V18+T18+R18+P18+N18+L18+J18+H18+F18+D18)</f>
        <v>222</v>
      </c>
      <c r="AC18" s="23">
        <f>SUM(E18+G18+I18+K18+Y18+AA18+W18+U18+S18+Q18+O18+M18)</f>
        <v>53330</v>
      </c>
      <c r="AD18" s="182"/>
    </row>
    <row r="19" spans="1:30">
      <c r="A19" s="192" t="s">
        <v>100</v>
      </c>
      <c r="B19" s="193"/>
      <c r="C19" s="193"/>
      <c r="D19" s="321"/>
      <c r="E19" s="25"/>
      <c r="F19" s="26">
        <v>5</v>
      </c>
      <c r="G19" s="25">
        <v>1050</v>
      </c>
      <c r="H19" s="321">
        <v>5</v>
      </c>
      <c r="I19" s="345">
        <v>750</v>
      </c>
      <c r="J19" s="346">
        <v>1</v>
      </c>
      <c r="K19" s="347">
        <v>150</v>
      </c>
      <c r="L19" s="321">
        <v>2</v>
      </c>
      <c r="M19" s="347">
        <v>300</v>
      </c>
      <c r="N19" s="302"/>
      <c r="O19" s="302"/>
      <c r="P19" s="302"/>
      <c r="Q19" s="302"/>
      <c r="R19" s="302"/>
      <c r="S19" s="302"/>
      <c r="T19" s="305"/>
      <c r="U19" s="22"/>
      <c r="V19" s="306"/>
      <c r="W19" s="302"/>
      <c r="X19" s="302"/>
      <c r="Y19" s="307"/>
      <c r="Z19" s="315"/>
      <c r="AA19" s="316"/>
      <c r="AB19" s="287">
        <f>SUM(Z19+X19+V19+T19+R19+P19+N19+L19+J19+H19+F19+D19)</f>
        <v>13</v>
      </c>
      <c r="AC19" s="23">
        <f>SUM(E19+G19+I19+K19+Y19+AA19+W19+U19+S19+Q19+O19+M19)</f>
        <v>2250</v>
      </c>
      <c r="AD19" s="182"/>
    </row>
    <row r="20" spans="1:30">
      <c r="A20" s="192" t="s">
        <v>101</v>
      </c>
      <c r="B20" s="193"/>
      <c r="C20" s="193"/>
      <c r="D20" s="321"/>
      <c r="E20" s="25"/>
      <c r="F20" s="26"/>
      <c r="G20" s="25"/>
      <c r="H20" s="321"/>
      <c r="I20" s="345"/>
      <c r="J20" s="346">
        <v>284</v>
      </c>
      <c r="K20" s="347">
        <v>14200</v>
      </c>
      <c r="L20" s="321">
        <v>64</v>
      </c>
      <c r="M20" s="347">
        <v>3200</v>
      </c>
      <c r="N20" s="302"/>
      <c r="O20" s="302"/>
      <c r="P20" s="302"/>
      <c r="Q20" s="302"/>
      <c r="R20" s="302"/>
      <c r="S20" s="302"/>
      <c r="T20" s="305"/>
      <c r="U20" s="22"/>
      <c r="V20" s="306"/>
      <c r="W20" s="302"/>
      <c r="X20" s="302"/>
      <c r="Y20" s="307"/>
      <c r="Z20" s="315"/>
      <c r="AA20" s="316"/>
      <c r="AB20" s="287">
        <f>SUM(Z20+X20+V20+T20+R20+P20+N20+L20+J20+H20+F20+D20)</f>
        <v>348</v>
      </c>
      <c r="AC20" s="23">
        <f>SUM(E20+G20+I20+K20+Y20+AA20+W20+U20+S20+Q20+O20+M20)</f>
        <v>17400</v>
      </c>
      <c r="AD20" s="182"/>
    </row>
    <row r="21" spans="1:30">
      <c r="A21" s="192" t="s">
        <v>97</v>
      </c>
      <c r="B21" s="193" t="s">
        <v>30</v>
      </c>
      <c r="C21" s="193"/>
      <c r="D21" s="348">
        <v>888</v>
      </c>
      <c r="E21" s="349">
        <v>8880</v>
      </c>
      <c r="F21" s="350">
        <v>849</v>
      </c>
      <c r="G21" s="349">
        <v>8490</v>
      </c>
      <c r="H21" s="348">
        <v>1052</v>
      </c>
      <c r="I21" s="351">
        <v>10520</v>
      </c>
      <c r="J21" s="350">
        <v>763</v>
      </c>
      <c r="K21" s="349">
        <v>8600</v>
      </c>
      <c r="L21" s="352">
        <v>739</v>
      </c>
      <c r="M21" s="349">
        <v>7390</v>
      </c>
      <c r="N21" s="25">
        <v>452</v>
      </c>
      <c r="O21" s="25">
        <v>4520</v>
      </c>
      <c r="P21" s="25"/>
      <c r="Q21" s="25"/>
      <c r="R21" s="25"/>
      <c r="S21" s="25"/>
      <c r="T21" s="38"/>
      <c r="U21" s="29"/>
      <c r="V21" s="27"/>
      <c r="W21" s="25"/>
      <c r="X21" s="25"/>
      <c r="Y21" s="25"/>
      <c r="Z21" s="116"/>
      <c r="AA21" s="300"/>
      <c r="AB21" s="353">
        <f>SUM(Z21+X21+V21+T21+R21+P21+N21+L21+J21+H21+F21+D21)</f>
        <v>4743</v>
      </c>
      <c r="AC21" s="23">
        <f>SUM(E21+G21+I21+K21+Y21+AA21+W21+U21+S21+Q21+O21+M21)</f>
        <v>48400</v>
      </c>
      <c r="AD21" s="182"/>
    </row>
    <row r="22" spans="1:30" s="331" customFormat="1" ht="15" thickBot="1">
      <c r="A22" s="327"/>
      <c r="B22" s="328"/>
      <c r="C22" s="328"/>
      <c r="D22" s="329">
        <f>SUM(D17:D21)</f>
        <v>6741</v>
      </c>
      <c r="E22" s="332">
        <f>SUM(E17:E21)</f>
        <v>72305</v>
      </c>
      <c r="F22" s="329">
        <f>SUM(F17:F21)</f>
        <v>7797</v>
      </c>
      <c r="G22" s="317">
        <f>SUM(G17:G21)</f>
        <v>94105</v>
      </c>
      <c r="H22" s="329">
        <f t="shared" ref="H22:AC22" si="16">SUM(H17:H21)</f>
        <v>10020</v>
      </c>
      <c r="I22" s="317">
        <f t="shared" si="16"/>
        <v>150940</v>
      </c>
      <c r="J22" s="329">
        <f t="shared" si="16"/>
        <v>7024</v>
      </c>
      <c r="K22" s="317">
        <f t="shared" si="16"/>
        <v>92365</v>
      </c>
      <c r="L22" s="329">
        <f t="shared" si="16"/>
        <v>7843</v>
      </c>
      <c r="M22" s="356">
        <f t="shared" si="16"/>
        <v>90575</v>
      </c>
      <c r="N22" s="360">
        <f t="shared" si="16"/>
        <v>4968</v>
      </c>
      <c r="O22" s="329">
        <f t="shared" si="16"/>
        <v>51030</v>
      </c>
      <c r="P22" s="329">
        <f t="shared" si="16"/>
        <v>0</v>
      </c>
      <c r="Q22" s="329">
        <f t="shared" si="16"/>
        <v>0</v>
      </c>
      <c r="R22" s="329">
        <f t="shared" si="16"/>
        <v>0</v>
      </c>
      <c r="S22" s="329">
        <f t="shared" si="16"/>
        <v>0</v>
      </c>
      <c r="T22" s="329">
        <f t="shared" si="16"/>
        <v>0</v>
      </c>
      <c r="U22" s="329">
        <f t="shared" si="16"/>
        <v>0</v>
      </c>
      <c r="V22" s="329">
        <f t="shared" si="16"/>
        <v>0</v>
      </c>
      <c r="W22" s="329">
        <f t="shared" si="16"/>
        <v>0</v>
      </c>
      <c r="X22" s="329">
        <f t="shared" si="16"/>
        <v>0</v>
      </c>
      <c r="Y22" s="329">
        <f t="shared" si="16"/>
        <v>0</v>
      </c>
      <c r="Z22" s="329">
        <f t="shared" si="16"/>
        <v>0</v>
      </c>
      <c r="AA22" s="329">
        <f t="shared" si="16"/>
        <v>0</v>
      </c>
      <c r="AB22" s="329">
        <f t="shared" si="16"/>
        <v>44393</v>
      </c>
      <c r="AC22" s="356">
        <f t="shared" si="16"/>
        <v>551320</v>
      </c>
      <c r="AD22" s="330"/>
    </row>
    <row r="23" spans="1:30" s="205" customFormat="1" ht="12.75" customHeight="1" thickTop="1">
      <c r="A23" s="689" t="s">
        <v>75</v>
      </c>
      <c r="B23" s="690"/>
      <c r="C23" s="690"/>
      <c r="D23" s="690"/>
      <c r="E23" s="690"/>
      <c r="F23" s="690"/>
      <c r="G23" s="690"/>
      <c r="H23" s="690"/>
      <c r="I23" s="690"/>
      <c r="J23" s="690"/>
      <c r="K23" s="690"/>
      <c r="L23" s="690"/>
      <c r="M23" s="690"/>
      <c r="N23" s="690"/>
      <c r="O23" s="690"/>
      <c r="P23" s="690"/>
      <c r="Q23" s="690"/>
      <c r="R23" s="690"/>
      <c r="S23" s="690"/>
      <c r="T23" s="690"/>
      <c r="U23" s="690"/>
      <c r="V23" s="690"/>
      <c r="W23" s="690"/>
      <c r="X23" s="690"/>
      <c r="Y23" s="690"/>
      <c r="Z23" s="690"/>
      <c r="AA23" s="691"/>
      <c r="AB23" s="579" t="s">
        <v>76</v>
      </c>
      <c r="AC23" s="580"/>
      <c r="AD23" s="204" t="s">
        <v>77</v>
      </c>
    </row>
    <row r="24" spans="1:30">
      <c r="A24" s="185"/>
      <c r="B24" s="190"/>
      <c r="C24" s="190"/>
      <c r="D24" s="206" t="s">
        <v>24</v>
      </c>
      <c r="E24" s="206" t="s">
        <v>78</v>
      </c>
      <c r="F24" s="207" t="s">
        <v>28</v>
      </c>
      <c r="G24" s="207" t="s">
        <v>78</v>
      </c>
      <c r="H24" s="207" t="s">
        <v>24</v>
      </c>
      <c r="I24" s="207" t="s">
        <v>78</v>
      </c>
      <c r="J24" s="207" t="s">
        <v>24</v>
      </c>
      <c r="K24" s="207" t="s">
        <v>78</v>
      </c>
      <c r="L24" s="207" t="s">
        <v>24</v>
      </c>
      <c r="M24" s="207" t="s">
        <v>78</v>
      </c>
      <c r="N24" s="207" t="s">
        <v>24</v>
      </c>
      <c r="O24" s="207" t="s">
        <v>78</v>
      </c>
      <c r="P24" s="207" t="s">
        <v>24</v>
      </c>
      <c r="Q24" s="207" t="s">
        <v>78</v>
      </c>
      <c r="R24" s="207" t="s">
        <v>24</v>
      </c>
      <c r="S24" s="207" t="s">
        <v>78</v>
      </c>
      <c r="T24" s="207" t="s">
        <v>24</v>
      </c>
      <c r="U24" s="207" t="s">
        <v>78</v>
      </c>
      <c r="V24" s="207" t="s">
        <v>24</v>
      </c>
      <c r="W24" s="207" t="s">
        <v>78</v>
      </c>
      <c r="X24" s="207" t="s">
        <v>24</v>
      </c>
      <c r="Y24" s="207" t="s">
        <v>78</v>
      </c>
      <c r="Z24" s="207" t="s">
        <v>24</v>
      </c>
      <c r="AA24" s="208" t="s">
        <v>78</v>
      </c>
      <c r="AB24" s="209" t="s">
        <v>24</v>
      </c>
      <c r="AC24" s="210" t="s">
        <v>78</v>
      </c>
      <c r="AD24" s="211"/>
    </row>
    <row r="25" spans="1:30">
      <c r="A25" s="212" t="s">
        <v>79</v>
      </c>
      <c r="B25" s="190"/>
      <c r="C25" s="190"/>
      <c r="D25" s="114">
        <v>115</v>
      </c>
      <c r="E25" s="220">
        <v>185</v>
      </c>
      <c r="F25" s="362">
        <v>126</v>
      </c>
      <c r="G25" s="220">
        <v>64</v>
      </c>
      <c r="H25" s="362">
        <v>172</v>
      </c>
      <c r="I25" s="282">
        <v>108</v>
      </c>
      <c r="J25" s="362">
        <v>30</v>
      </c>
      <c r="K25" s="220">
        <v>66</v>
      </c>
      <c r="L25" s="362">
        <v>203</v>
      </c>
      <c r="M25" s="220">
        <v>97</v>
      </c>
      <c r="N25" s="362">
        <v>18</v>
      </c>
      <c r="O25" s="220">
        <v>41</v>
      </c>
      <c r="P25" s="362"/>
      <c r="Q25" s="220"/>
      <c r="R25" s="362"/>
      <c r="S25" s="220"/>
      <c r="T25" s="291"/>
      <c r="U25" s="213"/>
      <c r="V25" s="291"/>
      <c r="W25" s="213"/>
      <c r="X25" s="365"/>
      <c r="Y25" s="215"/>
      <c r="Z25" s="365"/>
      <c r="AA25" s="216"/>
      <c r="AB25" s="217">
        <f t="shared" ref="AB25:AB31" si="17">SUM(D25+F25+H25+J25+X25+Z25+L25+N25+P25+R25+T25+V25)</f>
        <v>664</v>
      </c>
      <c r="AC25" s="218">
        <f t="shared" ref="AC25:AC31" si="18">SUM(E25+G25+I25+K25+Y25+AA25+W25+U25+S25+Q25+O25+M25)</f>
        <v>561</v>
      </c>
      <c r="AD25" s="626">
        <f>SUM(AB25+AB26+AC25+AC26)</f>
        <v>12856</v>
      </c>
    </row>
    <row r="26" spans="1:30" ht="15" customHeight="1">
      <c r="A26" s="219" t="s">
        <v>80</v>
      </c>
      <c r="B26" s="190"/>
      <c r="C26" s="190"/>
      <c r="D26" s="114">
        <v>853</v>
      </c>
      <c r="E26" s="220">
        <v>313</v>
      </c>
      <c r="F26" s="362">
        <v>2375</v>
      </c>
      <c r="G26" s="224">
        <v>236</v>
      </c>
      <c r="H26" s="362">
        <v>1791</v>
      </c>
      <c r="I26" s="282">
        <v>352</v>
      </c>
      <c r="J26" s="362">
        <v>1349</v>
      </c>
      <c r="K26" s="220">
        <v>210</v>
      </c>
      <c r="L26" s="362">
        <v>1983</v>
      </c>
      <c r="M26" s="220">
        <v>316</v>
      </c>
      <c r="N26" s="362">
        <v>1760</v>
      </c>
      <c r="O26" s="220">
        <v>93</v>
      </c>
      <c r="P26" s="362"/>
      <c r="Q26" s="220"/>
      <c r="R26" s="362"/>
      <c r="S26" s="220"/>
      <c r="T26" s="114"/>
      <c r="U26" s="220"/>
      <c r="V26" s="114"/>
      <c r="W26" s="220"/>
      <c r="X26" s="362"/>
      <c r="Y26" s="220"/>
      <c r="Z26" s="362"/>
      <c r="AA26" s="222"/>
      <c r="AB26" s="319">
        <f t="shared" si="17"/>
        <v>10111</v>
      </c>
      <c r="AC26" s="337">
        <f t="shared" si="18"/>
        <v>1520</v>
      </c>
      <c r="AD26" s="627"/>
    </row>
    <row r="27" spans="1:30">
      <c r="A27" s="219" t="s">
        <v>81</v>
      </c>
      <c r="B27" s="190"/>
      <c r="C27" s="190"/>
      <c r="D27" s="114">
        <v>338</v>
      </c>
      <c r="E27" s="220">
        <v>131</v>
      </c>
      <c r="F27" s="364">
        <v>380</v>
      </c>
      <c r="G27" s="224">
        <v>88</v>
      </c>
      <c r="H27" s="364">
        <v>161</v>
      </c>
      <c r="I27" s="283">
        <v>147</v>
      </c>
      <c r="J27" s="362">
        <v>70</v>
      </c>
      <c r="K27" s="224">
        <v>108</v>
      </c>
      <c r="L27" s="362">
        <v>306</v>
      </c>
      <c r="M27" s="220">
        <v>79</v>
      </c>
      <c r="N27" s="362">
        <v>210</v>
      </c>
      <c r="O27" s="220">
        <v>43</v>
      </c>
      <c r="P27" s="362"/>
      <c r="Q27" s="220"/>
      <c r="R27" s="362"/>
      <c r="S27" s="220"/>
      <c r="T27" s="114"/>
      <c r="U27" s="220"/>
      <c r="V27" s="114"/>
      <c r="W27" s="220"/>
      <c r="X27" s="364"/>
      <c r="Y27" s="224"/>
      <c r="Z27" s="362"/>
      <c r="AA27" s="222"/>
      <c r="AB27" s="335">
        <f t="shared" si="17"/>
        <v>1465</v>
      </c>
      <c r="AC27" s="337">
        <f t="shared" si="18"/>
        <v>596</v>
      </c>
      <c r="AD27" s="628">
        <f>SUM(AB27+AB28+AC27+AC28)</f>
        <v>4584</v>
      </c>
    </row>
    <row r="28" spans="1:30" ht="15" customHeight="1">
      <c r="A28" s="219" t="s">
        <v>82</v>
      </c>
      <c r="B28" s="190"/>
      <c r="C28" s="190"/>
      <c r="D28" s="114">
        <v>77</v>
      </c>
      <c r="E28" s="220">
        <v>164</v>
      </c>
      <c r="F28" s="364">
        <v>90</v>
      </c>
      <c r="G28" s="224">
        <v>139</v>
      </c>
      <c r="H28" s="364">
        <v>358</v>
      </c>
      <c r="I28" s="283">
        <v>180</v>
      </c>
      <c r="J28" s="362">
        <v>527</v>
      </c>
      <c r="K28" s="224">
        <v>233</v>
      </c>
      <c r="L28" s="362">
        <v>237</v>
      </c>
      <c r="M28" s="220">
        <v>233</v>
      </c>
      <c r="N28" s="362">
        <v>224</v>
      </c>
      <c r="O28" s="220">
        <v>61</v>
      </c>
      <c r="P28" s="362"/>
      <c r="Q28" s="220"/>
      <c r="R28" s="362"/>
      <c r="S28" s="220"/>
      <c r="T28" s="114"/>
      <c r="U28" s="220"/>
      <c r="V28" s="114"/>
      <c r="W28" s="220"/>
      <c r="X28" s="364"/>
      <c r="Y28" s="224"/>
      <c r="Z28" s="362"/>
      <c r="AA28" s="222"/>
      <c r="AB28" s="335">
        <f t="shared" si="17"/>
        <v>1513</v>
      </c>
      <c r="AC28" s="337">
        <f t="shared" si="18"/>
        <v>1010</v>
      </c>
      <c r="AD28" s="629"/>
    </row>
    <row r="29" spans="1:30">
      <c r="A29" s="219" t="s">
        <v>83</v>
      </c>
      <c r="B29" s="190"/>
      <c r="C29" s="190"/>
      <c r="D29" s="114">
        <v>290</v>
      </c>
      <c r="E29" s="220">
        <v>507</v>
      </c>
      <c r="F29" s="364">
        <v>205</v>
      </c>
      <c r="G29" s="224">
        <v>282</v>
      </c>
      <c r="H29" s="364">
        <v>358</v>
      </c>
      <c r="I29" s="283">
        <v>415</v>
      </c>
      <c r="J29" s="362">
        <v>316</v>
      </c>
      <c r="K29" s="224">
        <v>301</v>
      </c>
      <c r="L29" s="362">
        <v>323</v>
      </c>
      <c r="M29" s="220">
        <v>350</v>
      </c>
      <c r="N29" s="362">
        <v>194</v>
      </c>
      <c r="O29" s="220">
        <v>171</v>
      </c>
      <c r="P29" s="362"/>
      <c r="Q29" s="220"/>
      <c r="R29" s="362"/>
      <c r="S29" s="220"/>
      <c r="T29" s="114"/>
      <c r="U29" s="220"/>
      <c r="V29" s="114"/>
      <c r="W29" s="220"/>
      <c r="X29" s="364"/>
      <c r="Y29" s="224"/>
      <c r="Z29" s="362"/>
      <c r="AA29" s="222"/>
      <c r="AB29" s="335">
        <f t="shared" si="17"/>
        <v>1686</v>
      </c>
      <c r="AC29" s="337">
        <f t="shared" si="18"/>
        <v>2026</v>
      </c>
      <c r="AD29" s="225">
        <f>SUM(AB29:AC29)</f>
        <v>3712</v>
      </c>
    </row>
    <row r="30" spans="1:30">
      <c r="A30" s="219" t="s">
        <v>84</v>
      </c>
      <c r="B30" s="190"/>
      <c r="C30" s="190"/>
      <c r="D30" s="114">
        <v>1290</v>
      </c>
      <c r="E30" s="220">
        <v>1228</v>
      </c>
      <c r="F30" s="364">
        <v>1709</v>
      </c>
      <c r="G30" s="224">
        <v>843</v>
      </c>
      <c r="H30" s="364">
        <v>2619</v>
      </c>
      <c r="I30" s="283">
        <v>1250</v>
      </c>
      <c r="J30" s="362">
        <v>1386</v>
      </c>
      <c r="K30" s="224">
        <v>905</v>
      </c>
      <c r="L30" s="362">
        <v>1238</v>
      </c>
      <c r="M30" s="220">
        <v>1065</v>
      </c>
      <c r="N30" s="362">
        <v>822</v>
      </c>
      <c r="O30" s="220">
        <v>519</v>
      </c>
      <c r="P30" s="362"/>
      <c r="Q30" s="220"/>
      <c r="R30" s="362"/>
      <c r="S30" s="220"/>
      <c r="T30" s="114"/>
      <c r="U30" s="220"/>
      <c r="V30" s="114"/>
      <c r="W30" s="220"/>
      <c r="X30" s="364"/>
      <c r="Y30" s="224"/>
      <c r="Z30" s="362"/>
      <c r="AA30" s="222"/>
      <c r="AB30" s="335">
        <f t="shared" si="17"/>
        <v>9064</v>
      </c>
      <c r="AC30" s="337">
        <f t="shared" si="18"/>
        <v>5810</v>
      </c>
      <c r="AD30" s="225">
        <f>SUM(AB30:AC30)</f>
        <v>14874</v>
      </c>
    </row>
    <row r="31" spans="1:30">
      <c r="A31" s="219" t="s">
        <v>85</v>
      </c>
      <c r="B31" s="190"/>
      <c r="C31" s="190"/>
      <c r="D31" s="114">
        <v>135</v>
      </c>
      <c r="E31" s="220">
        <v>189</v>
      </c>
      <c r="F31" s="364">
        <v>245</v>
      </c>
      <c r="G31" s="224">
        <v>108</v>
      </c>
      <c r="H31" s="364">
        <v>728</v>
      </c>
      <c r="I31" s="283">
        <v>276</v>
      </c>
      <c r="J31" s="362">
        <v>332</v>
      </c>
      <c r="K31" s="224">
        <v>116</v>
      </c>
      <c r="L31" s="362">
        <v>375</v>
      </c>
      <c r="M31" s="220">
        <v>177</v>
      </c>
      <c r="N31" s="362">
        <v>277</v>
      </c>
      <c r="O31" s="220">
        <v>83</v>
      </c>
      <c r="P31" s="362"/>
      <c r="Q31" s="220"/>
      <c r="R31" s="362"/>
      <c r="S31" s="220"/>
      <c r="T31" s="125"/>
      <c r="U31" s="226"/>
      <c r="V31" s="125"/>
      <c r="W31" s="226"/>
      <c r="X31" s="228"/>
      <c r="Y31" s="229"/>
      <c r="Z31" s="227"/>
      <c r="AA31" s="230"/>
      <c r="AB31" s="336">
        <f t="shared" si="17"/>
        <v>2092</v>
      </c>
      <c r="AC31" s="338">
        <f t="shared" si="18"/>
        <v>949</v>
      </c>
      <c r="AD31" s="231">
        <f>SUM(AB31:AC31)</f>
        <v>3041</v>
      </c>
    </row>
    <row r="32" spans="1:30" ht="15" thickBot="1">
      <c r="A32" s="232"/>
      <c r="B32" s="197"/>
      <c r="C32" s="197"/>
      <c r="D32" s="135">
        <f t="shared" ref="D32:W32" si="19">SUM(D25:D31)</f>
        <v>3098</v>
      </c>
      <c r="E32" s="233">
        <f t="shared" si="19"/>
        <v>2717</v>
      </c>
      <c r="F32" s="234">
        <f t="shared" si="19"/>
        <v>5130</v>
      </c>
      <c r="G32" s="235">
        <f t="shared" si="19"/>
        <v>1760</v>
      </c>
      <c r="H32" s="234">
        <f t="shared" si="19"/>
        <v>6187</v>
      </c>
      <c r="I32" s="235">
        <f t="shared" si="19"/>
        <v>2728</v>
      </c>
      <c r="J32" s="236">
        <f t="shared" si="19"/>
        <v>4010</v>
      </c>
      <c r="K32" s="235">
        <f t="shared" si="19"/>
        <v>1939</v>
      </c>
      <c r="L32" s="236">
        <f t="shared" si="19"/>
        <v>4665</v>
      </c>
      <c r="M32" s="235">
        <f t="shared" si="19"/>
        <v>2317</v>
      </c>
      <c r="N32" s="236">
        <f t="shared" si="19"/>
        <v>3505</v>
      </c>
      <c r="O32" s="235">
        <f t="shared" si="19"/>
        <v>1011</v>
      </c>
      <c r="P32" s="236">
        <f t="shared" si="19"/>
        <v>0</v>
      </c>
      <c r="Q32" s="235">
        <f t="shared" si="19"/>
        <v>0</v>
      </c>
      <c r="R32" s="236">
        <f t="shared" si="19"/>
        <v>0</v>
      </c>
      <c r="S32" s="235">
        <f t="shared" si="19"/>
        <v>0</v>
      </c>
      <c r="T32" s="236">
        <f t="shared" si="19"/>
        <v>0</v>
      </c>
      <c r="U32" s="235">
        <f t="shared" si="19"/>
        <v>0</v>
      </c>
      <c r="V32" s="236">
        <f t="shared" si="19"/>
        <v>0</v>
      </c>
      <c r="W32" s="235">
        <f t="shared" si="19"/>
        <v>0</v>
      </c>
      <c r="X32" s="236">
        <f>SUM(X25:X31)</f>
        <v>0</v>
      </c>
      <c r="Y32" s="233">
        <f>SUM(Y25:Y31)</f>
        <v>0</v>
      </c>
      <c r="Z32" s="236">
        <f>SUM(Z25:Z31)</f>
        <v>0</v>
      </c>
      <c r="AA32" s="237">
        <f>SUM(AA25:AA31)</f>
        <v>0</v>
      </c>
      <c r="AB32" s="238">
        <f>SUM(AB25:AB31)</f>
        <v>26595</v>
      </c>
      <c r="AC32" s="239">
        <f>SUM(E32+G32+I32+K32+Y32+AA32+M32+O32+Q32+S32+U32+W32)</f>
        <v>12472</v>
      </c>
      <c r="AD32" s="240">
        <f>SUM(AB32:AC32)</f>
        <v>39067</v>
      </c>
    </row>
    <row r="33" spans="1:30" ht="15.75" thickTop="1">
      <c r="A33" s="241" t="s">
        <v>86</v>
      </c>
      <c r="B33" s="242"/>
      <c r="C33" s="242"/>
      <c r="D33" s="581">
        <v>3</v>
      </c>
      <c r="E33" s="582"/>
      <c r="F33" s="583">
        <v>1</v>
      </c>
      <c r="G33" s="584"/>
      <c r="H33" s="583">
        <v>6</v>
      </c>
      <c r="I33" s="584"/>
      <c r="J33" s="585">
        <v>5</v>
      </c>
      <c r="K33" s="586"/>
      <c r="L33" s="585">
        <v>2</v>
      </c>
      <c r="M33" s="589"/>
      <c r="N33" s="585">
        <v>1</v>
      </c>
      <c r="O33" s="590"/>
      <c r="P33" s="588"/>
      <c r="Q33" s="588"/>
      <c r="R33" s="585"/>
      <c r="S33" s="589"/>
      <c r="T33" s="594"/>
      <c r="U33" s="595"/>
      <c r="V33" s="594"/>
      <c r="W33" s="595"/>
      <c r="X33" s="587"/>
      <c r="Y33" s="587"/>
      <c r="Z33" s="587"/>
      <c r="AA33" s="591"/>
      <c r="AB33" s="692">
        <f>SUM(D33:AA33)</f>
        <v>18</v>
      </c>
      <c r="AC33" s="693"/>
      <c r="AD33" s="182"/>
    </row>
    <row r="34" spans="1:30" ht="15">
      <c r="A34" s="243" t="s">
        <v>87</v>
      </c>
      <c r="B34" s="190"/>
      <c r="C34" s="190"/>
      <c r="D34" s="585">
        <v>18</v>
      </c>
      <c r="E34" s="586"/>
      <c r="F34" s="583">
        <v>11</v>
      </c>
      <c r="G34" s="584"/>
      <c r="H34" s="583">
        <v>25</v>
      </c>
      <c r="I34" s="584"/>
      <c r="J34" s="585"/>
      <c r="K34" s="586"/>
      <c r="L34" s="585">
        <v>2</v>
      </c>
      <c r="M34" s="589"/>
      <c r="N34" s="585">
        <v>1</v>
      </c>
      <c r="O34" s="590"/>
      <c r="P34" s="588"/>
      <c r="Q34" s="588"/>
      <c r="R34" s="585"/>
      <c r="S34" s="589"/>
      <c r="T34" s="599"/>
      <c r="U34" s="600"/>
      <c r="V34" s="599"/>
      <c r="W34" s="600"/>
      <c r="X34" s="588"/>
      <c r="Y34" s="601"/>
      <c r="Z34" s="588"/>
      <c r="AA34" s="585"/>
      <c r="AB34" s="694">
        <f t="shared" ref="AB34:AB39" si="20">SUM(D34:AA34)</f>
        <v>57</v>
      </c>
      <c r="AC34" s="695"/>
      <c r="AD34" s="278">
        <f>SUM(AC25:AC31)</f>
        <v>12472</v>
      </c>
    </row>
    <row r="35" spans="1:30" ht="15">
      <c r="A35" s="212" t="s">
        <v>88</v>
      </c>
      <c r="B35" s="190"/>
      <c r="C35" s="190"/>
      <c r="D35" s="583">
        <v>103</v>
      </c>
      <c r="E35" s="584"/>
      <c r="F35" s="583">
        <v>148</v>
      </c>
      <c r="G35" s="584"/>
      <c r="H35" s="583">
        <v>168</v>
      </c>
      <c r="I35" s="584"/>
      <c r="J35" s="585">
        <v>117</v>
      </c>
      <c r="K35" s="586"/>
      <c r="L35" s="585">
        <v>181</v>
      </c>
      <c r="M35" s="589"/>
      <c r="N35" s="585">
        <v>158</v>
      </c>
      <c r="O35" s="590"/>
      <c r="P35" s="588"/>
      <c r="Q35" s="588"/>
      <c r="R35" s="585"/>
      <c r="S35" s="589"/>
      <c r="T35" s="599"/>
      <c r="U35" s="600"/>
      <c r="V35" s="599"/>
      <c r="W35" s="600"/>
      <c r="X35" s="598"/>
      <c r="Y35" s="598"/>
      <c r="Z35" s="588"/>
      <c r="AA35" s="585"/>
      <c r="AB35" s="694">
        <f t="shared" si="20"/>
        <v>875</v>
      </c>
      <c r="AC35" s="695"/>
      <c r="AD35" s="182"/>
    </row>
    <row r="36" spans="1:30" ht="15">
      <c r="A36" s="212" t="s">
        <v>89</v>
      </c>
      <c r="B36" s="190"/>
      <c r="C36" s="190"/>
      <c r="D36" s="583">
        <v>8</v>
      </c>
      <c r="E36" s="584"/>
      <c r="F36" s="583">
        <v>47</v>
      </c>
      <c r="G36" s="584"/>
      <c r="H36" s="583">
        <v>24</v>
      </c>
      <c r="I36" s="584"/>
      <c r="J36" s="585">
        <v>8</v>
      </c>
      <c r="K36" s="586"/>
      <c r="L36" s="585">
        <v>90</v>
      </c>
      <c r="M36" s="589"/>
      <c r="N36" s="585">
        <v>27</v>
      </c>
      <c r="O36" s="590"/>
      <c r="P36" s="588"/>
      <c r="Q36" s="588"/>
      <c r="R36" s="585"/>
      <c r="S36" s="589"/>
      <c r="T36" s="599"/>
      <c r="U36" s="600"/>
      <c r="V36" s="599"/>
      <c r="W36" s="600"/>
      <c r="X36" s="588"/>
      <c r="Y36" s="588"/>
      <c r="Z36" s="588"/>
      <c r="AA36" s="585"/>
      <c r="AB36" s="694">
        <f t="shared" si="20"/>
        <v>204</v>
      </c>
      <c r="AC36" s="695"/>
      <c r="AD36" s="182"/>
    </row>
    <row r="37" spans="1:30">
      <c r="A37" s="245" t="s">
        <v>90</v>
      </c>
      <c r="B37" s="190"/>
      <c r="C37" s="190"/>
      <c r="D37" s="598">
        <v>23</v>
      </c>
      <c r="E37" s="598"/>
      <c r="F37" s="598">
        <v>23</v>
      </c>
      <c r="G37" s="598"/>
      <c r="H37" s="598">
        <v>40</v>
      </c>
      <c r="I37" s="598"/>
      <c r="J37" s="588">
        <v>26</v>
      </c>
      <c r="K37" s="588"/>
      <c r="L37" s="585">
        <v>25</v>
      </c>
      <c r="M37" s="589"/>
      <c r="N37" s="585">
        <v>26</v>
      </c>
      <c r="O37" s="589"/>
      <c r="P37" s="585"/>
      <c r="Q37" s="589"/>
      <c r="R37" s="585"/>
      <c r="S37" s="589"/>
      <c r="T37" s="585"/>
      <c r="U37" s="589"/>
      <c r="V37" s="585"/>
      <c r="W37" s="589"/>
      <c r="X37" s="588"/>
      <c r="Y37" s="588"/>
      <c r="Z37" s="588"/>
      <c r="AA37" s="585"/>
      <c r="AB37" s="694">
        <f t="shared" si="20"/>
        <v>163</v>
      </c>
      <c r="AC37" s="695"/>
      <c r="AD37" s="182"/>
    </row>
    <row r="38" spans="1:30" ht="15">
      <c r="A38" s="245" t="s">
        <v>68</v>
      </c>
      <c r="B38" s="190"/>
      <c r="C38" s="190"/>
      <c r="D38" s="605">
        <v>615</v>
      </c>
      <c r="E38" s="606"/>
      <c r="F38" s="605">
        <v>1831</v>
      </c>
      <c r="G38" s="606"/>
      <c r="H38" s="605">
        <v>1150</v>
      </c>
      <c r="I38" s="606"/>
      <c r="J38" s="609">
        <v>905</v>
      </c>
      <c r="K38" s="610"/>
      <c r="L38" s="630">
        <v>1538</v>
      </c>
      <c r="M38" s="607"/>
      <c r="N38" s="607">
        <v>1416</v>
      </c>
      <c r="O38" s="607"/>
      <c r="P38" s="607"/>
      <c r="Q38" s="607"/>
      <c r="R38" s="607"/>
      <c r="S38" s="607"/>
      <c r="T38" s="607"/>
      <c r="U38" s="607"/>
      <c r="V38" s="607"/>
      <c r="W38" s="608"/>
      <c r="X38" s="609"/>
      <c r="Y38" s="610"/>
      <c r="Z38" s="609"/>
      <c r="AA38" s="611"/>
      <c r="AB38" s="694">
        <f t="shared" si="20"/>
        <v>7455</v>
      </c>
      <c r="AC38" s="695"/>
      <c r="AD38" s="246"/>
    </row>
    <row r="39" spans="1:30" ht="15" thickBot="1">
      <c r="A39" s="245"/>
      <c r="B39" s="190"/>
      <c r="C39" s="190"/>
      <c r="D39" s="602">
        <f>SUM(D33:E38)</f>
        <v>770</v>
      </c>
      <c r="E39" s="602"/>
      <c r="F39" s="602">
        <f>SUM(F33:G38)</f>
        <v>2061</v>
      </c>
      <c r="G39" s="602"/>
      <c r="H39" s="602">
        <f>SUM(H33:I38)</f>
        <v>1413</v>
      </c>
      <c r="I39" s="602"/>
      <c r="J39" s="602">
        <f>SUM(J33:K38)</f>
        <v>1061</v>
      </c>
      <c r="K39" s="602"/>
      <c r="L39" s="602">
        <f>SUM(L33:M38)</f>
        <v>1838</v>
      </c>
      <c r="M39" s="602"/>
      <c r="N39" s="602">
        <f>SUM(N33:O38)</f>
        <v>1629</v>
      </c>
      <c r="O39" s="602"/>
      <c r="P39" s="602">
        <f>SUM(P33:Q38)</f>
        <v>0</v>
      </c>
      <c r="Q39" s="602"/>
      <c r="R39" s="602">
        <f>SUM(R33:S38)</f>
        <v>0</v>
      </c>
      <c r="S39" s="602"/>
      <c r="T39" s="602">
        <f>SUM(T33:U38)</f>
        <v>0</v>
      </c>
      <c r="U39" s="602"/>
      <c r="V39" s="602">
        <f>SUM(V33:W38)</f>
        <v>0</v>
      </c>
      <c r="W39" s="602"/>
      <c r="X39" s="602">
        <f>SUM(X33:Y38)</f>
        <v>0</v>
      </c>
      <c r="Y39" s="602"/>
      <c r="Z39" s="602">
        <f>SUM(Z33:AA38)</f>
        <v>0</v>
      </c>
      <c r="AA39" s="602"/>
      <c r="AB39" s="699">
        <f t="shared" si="20"/>
        <v>8772</v>
      </c>
      <c r="AC39" s="700"/>
      <c r="AD39" s="247">
        <f>SUM(D39:AA39)</f>
        <v>8772</v>
      </c>
    </row>
    <row r="40" spans="1:30" ht="10.5" customHeight="1" thickTop="1">
      <c r="A40" s="612" t="s">
        <v>51</v>
      </c>
      <c r="B40" s="613"/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4"/>
      <c r="AC40" s="615"/>
      <c r="AD40" s="248"/>
    </row>
    <row r="41" spans="1:30" ht="15">
      <c r="A41" s="548" t="s">
        <v>91</v>
      </c>
      <c r="B41" s="616"/>
      <c r="C41" s="616"/>
      <c r="D41" s="119">
        <f>SUM(D8+D9+D14+D15+D5+D7+D6+D16)</f>
        <v>4693</v>
      </c>
      <c r="E41" s="119"/>
      <c r="F41" s="119">
        <f t="shared" ref="F41:Z41" si="21">SUM(F8+F9+F14+F15+F5+F7+F6+F16)</f>
        <v>5417</v>
      </c>
      <c r="G41" s="119"/>
      <c r="H41" s="119">
        <f t="shared" si="21"/>
        <v>6111</v>
      </c>
      <c r="I41" s="119"/>
      <c r="J41" s="119">
        <f t="shared" si="21"/>
        <v>4240</v>
      </c>
      <c r="K41" s="119"/>
      <c r="L41" s="119">
        <f t="shared" si="21"/>
        <v>5511</v>
      </c>
      <c r="M41" s="119"/>
      <c r="N41" s="119">
        <f t="shared" si="21"/>
        <v>3504</v>
      </c>
      <c r="O41" s="119"/>
      <c r="P41" s="119">
        <f t="shared" si="21"/>
        <v>0</v>
      </c>
      <c r="Q41" s="119"/>
      <c r="R41" s="119">
        <f t="shared" si="21"/>
        <v>0</v>
      </c>
      <c r="S41" s="119"/>
      <c r="T41" s="119">
        <f t="shared" si="21"/>
        <v>0</v>
      </c>
      <c r="U41" s="119"/>
      <c r="V41" s="119">
        <f t="shared" si="21"/>
        <v>0</v>
      </c>
      <c r="W41" s="119"/>
      <c r="X41" s="119">
        <f t="shared" si="21"/>
        <v>0</v>
      </c>
      <c r="Y41" s="119"/>
      <c r="Z41" s="119">
        <f t="shared" si="21"/>
        <v>0</v>
      </c>
      <c r="AA41" s="363"/>
      <c r="AB41" s="701">
        <f>SUM(D41+F41+H41+J41+X41+Z41+L41)</f>
        <v>25972</v>
      </c>
      <c r="AC41" s="618"/>
      <c r="AD41" s="248"/>
    </row>
    <row r="42" spans="1:30" ht="15">
      <c r="A42" s="550" t="s">
        <v>53</v>
      </c>
      <c r="B42" s="551"/>
      <c r="C42" s="551"/>
      <c r="D42" s="119">
        <f>SUM(D10+D11+D5+D14+D15+D16+D7+D6)</f>
        <v>4804</v>
      </c>
      <c r="E42" s="119"/>
      <c r="F42" s="119">
        <f t="shared" ref="F42:Z42" si="22">SUM(F10+F11+F5+F14+F15+F16+F7+F6)</f>
        <v>5448</v>
      </c>
      <c r="G42" s="119"/>
      <c r="H42" s="119">
        <f t="shared" si="22"/>
        <v>6138</v>
      </c>
      <c r="I42" s="119"/>
      <c r="J42" s="119">
        <f t="shared" si="22"/>
        <v>4276</v>
      </c>
      <c r="K42" s="119"/>
      <c r="L42" s="119">
        <f t="shared" si="22"/>
        <v>5513</v>
      </c>
      <c r="M42" s="119"/>
      <c r="N42" s="119">
        <f t="shared" si="22"/>
        <v>3591</v>
      </c>
      <c r="O42" s="119"/>
      <c r="P42" s="119">
        <f t="shared" si="22"/>
        <v>0</v>
      </c>
      <c r="Q42" s="119"/>
      <c r="R42" s="119">
        <f t="shared" si="22"/>
        <v>0</v>
      </c>
      <c r="S42" s="119"/>
      <c r="T42" s="119">
        <f t="shared" si="22"/>
        <v>0</v>
      </c>
      <c r="U42" s="119"/>
      <c r="V42" s="119">
        <f t="shared" si="22"/>
        <v>0</v>
      </c>
      <c r="W42" s="119"/>
      <c r="X42" s="119">
        <f t="shared" si="22"/>
        <v>0</v>
      </c>
      <c r="Y42" s="119"/>
      <c r="Z42" s="119">
        <f t="shared" si="22"/>
        <v>0</v>
      </c>
      <c r="AA42" s="363"/>
      <c r="AB42" s="701">
        <f>SUM(D42+F42+H42+J42+X42+Z42+L42)</f>
        <v>26179</v>
      </c>
      <c r="AC42" s="618"/>
      <c r="AD42" s="248"/>
    </row>
    <row r="43" spans="1:30" ht="15">
      <c r="A43" s="553" t="s">
        <v>54</v>
      </c>
      <c r="B43" s="554"/>
      <c r="C43" s="554"/>
      <c r="D43" s="129">
        <f>SUM(D12+D13+D14+D15+D16+D5+D7+D6)</f>
        <v>5662</v>
      </c>
      <c r="E43" s="129"/>
      <c r="F43" s="129">
        <f t="shared" ref="F43:Z43" si="23">SUM(F12+F13+F14+F15+F16+F5+F7+F6)</f>
        <v>6669</v>
      </c>
      <c r="G43" s="129"/>
      <c r="H43" s="129">
        <f t="shared" si="23"/>
        <v>8748</v>
      </c>
      <c r="I43" s="129"/>
      <c r="J43" s="129">
        <f t="shared" si="23"/>
        <v>5775</v>
      </c>
      <c r="K43" s="129"/>
      <c r="L43" s="129">
        <f t="shared" si="23"/>
        <v>6816</v>
      </c>
      <c r="M43" s="129"/>
      <c r="N43" s="129">
        <f t="shared" si="23"/>
        <v>4409</v>
      </c>
      <c r="O43" s="129"/>
      <c r="P43" s="129">
        <f t="shared" si="23"/>
        <v>0</v>
      </c>
      <c r="Q43" s="129"/>
      <c r="R43" s="129">
        <f t="shared" si="23"/>
        <v>0</v>
      </c>
      <c r="S43" s="129"/>
      <c r="T43" s="129">
        <f t="shared" si="23"/>
        <v>0</v>
      </c>
      <c r="U43" s="129"/>
      <c r="V43" s="129">
        <f t="shared" si="23"/>
        <v>0</v>
      </c>
      <c r="W43" s="129"/>
      <c r="X43" s="129">
        <f t="shared" si="23"/>
        <v>0</v>
      </c>
      <c r="Y43" s="129"/>
      <c r="Z43" s="129">
        <f t="shared" si="23"/>
        <v>0</v>
      </c>
      <c r="AA43" s="354"/>
      <c r="AB43" s="696">
        <f>SUM(D43+F43+H43+J43+X43+Z43+L43)</f>
        <v>33670</v>
      </c>
      <c r="AC43" s="620"/>
      <c r="AD43" s="248"/>
    </row>
    <row r="44" spans="1:30">
      <c r="A44" s="249" t="s">
        <v>55</v>
      </c>
      <c r="B44" s="250"/>
      <c r="C44" s="251"/>
      <c r="D44" s="252">
        <f>SUM(D41:D43)</f>
        <v>15159</v>
      </c>
      <c r="E44" s="253"/>
      <c r="F44" s="252">
        <f>SUM(F41:F43)</f>
        <v>17534</v>
      </c>
      <c r="G44" s="254"/>
      <c r="H44" s="252">
        <f>SUM(H41:H43)</f>
        <v>20997</v>
      </c>
      <c r="I44" s="253"/>
      <c r="J44" s="252">
        <f>SUM(J41:J43)</f>
        <v>14291</v>
      </c>
      <c r="K44" s="252"/>
      <c r="L44" s="252">
        <f t="shared" ref="L44:V44" si="24">SUM(L41:L43)</f>
        <v>17840</v>
      </c>
      <c r="M44" s="252"/>
      <c r="N44" s="252">
        <f t="shared" si="24"/>
        <v>11504</v>
      </c>
      <c r="O44" s="252"/>
      <c r="P44" s="252">
        <f t="shared" si="24"/>
        <v>0</v>
      </c>
      <c r="Q44" s="252"/>
      <c r="R44" s="252">
        <f t="shared" si="24"/>
        <v>0</v>
      </c>
      <c r="S44" s="252"/>
      <c r="T44" s="252">
        <f t="shared" si="24"/>
        <v>0</v>
      </c>
      <c r="U44" s="252"/>
      <c r="V44" s="252">
        <f t="shared" si="24"/>
        <v>0</v>
      </c>
      <c r="W44" s="253"/>
      <c r="X44" s="252">
        <f>SUM(X41:X43)</f>
        <v>0</v>
      </c>
      <c r="Y44" s="253"/>
      <c r="Z44" s="252">
        <f>SUM(Z41:Z43)</f>
        <v>0</v>
      </c>
      <c r="AA44" s="355"/>
      <c r="AB44" s="697">
        <f>SUM(AB41:AB43)</f>
        <v>85821</v>
      </c>
      <c r="AC44" s="622"/>
      <c r="AD44" s="247">
        <f>SUM(D44:Z44)</f>
        <v>97325</v>
      </c>
    </row>
    <row r="45" spans="1:30" ht="15">
      <c r="A45" s="698" t="s">
        <v>92</v>
      </c>
      <c r="B45" s="624"/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4"/>
      <c r="O45" s="624"/>
      <c r="P45" s="624"/>
      <c r="Q45" s="624"/>
      <c r="R45" s="624"/>
      <c r="S45" s="624"/>
      <c r="T45" s="624"/>
      <c r="U45" s="624"/>
      <c r="V45" s="624"/>
      <c r="W45" s="624"/>
      <c r="X45" s="624"/>
      <c r="Y45" s="624"/>
      <c r="Z45" s="624"/>
      <c r="AA45" s="625"/>
      <c r="AB45" s="256"/>
      <c r="AC45" s="256"/>
      <c r="AD45" s="248"/>
    </row>
    <row r="46" spans="1:30" ht="12.75" customHeight="1">
      <c r="A46" s="257" t="s">
        <v>45</v>
      </c>
      <c r="B46" s="258"/>
      <c r="C46" s="259"/>
      <c r="D46" s="79">
        <v>42</v>
      </c>
      <c r="E46" s="80"/>
      <c r="F46" s="79">
        <v>93</v>
      </c>
      <c r="G46" s="80"/>
      <c r="H46" s="79">
        <v>177</v>
      </c>
      <c r="I46" s="80"/>
      <c r="J46" s="79">
        <v>60</v>
      </c>
      <c r="K46" s="80"/>
      <c r="L46" s="81">
        <v>118</v>
      </c>
      <c r="M46" s="80"/>
      <c r="N46" s="81">
        <v>27</v>
      </c>
      <c r="O46" s="80"/>
      <c r="P46" s="82"/>
      <c r="Q46" s="80"/>
      <c r="R46" s="83"/>
      <c r="S46" s="261"/>
      <c r="T46" s="285"/>
      <c r="U46" s="261"/>
      <c r="V46" s="289"/>
      <c r="W46" s="261"/>
      <c r="X46" s="260"/>
      <c r="Y46" s="262"/>
      <c r="Z46" s="260"/>
      <c r="AA46" s="263"/>
      <c r="AB46" s="333">
        <f>SUM(D46+F46+H46+J46+X46+Z46+L46)</f>
        <v>490</v>
      </c>
      <c r="AC46" s="265"/>
      <c r="AD46" s="248"/>
    </row>
    <row r="47" spans="1:30" ht="12" customHeight="1">
      <c r="A47" s="76" t="s">
        <v>41</v>
      </c>
      <c r="B47" s="77"/>
      <c r="C47" s="78"/>
      <c r="D47" s="79"/>
      <c r="E47" s="80"/>
      <c r="F47" s="79">
        <v>257</v>
      </c>
      <c r="G47" s="80"/>
      <c r="H47" s="79">
        <v>496</v>
      </c>
      <c r="I47" s="80"/>
      <c r="J47" s="79">
        <v>780</v>
      </c>
      <c r="K47" s="80"/>
      <c r="L47" s="81"/>
      <c r="M47" s="80"/>
      <c r="N47" s="81"/>
      <c r="O47" s="80"/>
      <c r="P47" s="82"/>
      <c r="Q47" s="80"/>
      <c r="R47" s="83"/>
      <c r="S47" s="267"/>
      <c r="T47" s="286"/>
      <c r="U47" s="267"/>
      <c r="V47" s="290"/>
      <c r="W47" s="267"/>
      <c r="X47" s="266"/>
      <c r="Y47" s="268"/>
      <c r="Z47" s="266"/>
      <c r="AA47" s="269"/>
      <c r="AB47" s="334">
        <f>SUM(D47+F47+H47+J47+X47+Z47+L47)</f>
        <v>1533</v>
      </c>
      <c r="AC47" s="86"/>
      <c r="AD47" s="248"/>
    </row>
    <row r="48" spans="1:30" ht="12" customHeight="1">
      <c r="A48" s="76" t="s">
        <v>93</v>
      </c>
      <c r="B48" s="77"/>
      <c r="C48" s="78"/>
      <c r="D48" s="79">
        <v>280</v>
      </c>
      <c r="E48" s="80"/>
      <c r="F48" s="79">
        <v>1000</v>
      </c>
      <c r="G48" s="80"/>
      <c r="H48" s="79">
        <v>1059</v>
      </c>
      <c r="I48" s="80"/>
      <c r="J48" s="79">
        <v>627</v>
      </c>
      <c r="K48" s="80"/>
      <c r="L48" s="81">
        <v>933</v>
      </c>
      <c r="M48" s="80"/>
      <c r="N48" s="81">
        <v>1094</v>
      </c>
      <c r="O48" s="80"/>
      <c r="P48" s="82"/>
      <c r="Q48" s="80"/>
      <c r="R48" s="83"/>
      <c r="S48" s="267"/>
      <c r="T48" s="286"/>
      <c r="U48" s="267"/>
      <c r="V48" s="290"/>
      <c r="W48" s="267"/>
      <c r="X48" s="266"/>
      <c r="Y48" s="268"/>
      <c r="Z48" s="266"/>
      <c r="AA48" s="269"/>
      <c r="AB48" s="334">
        <f>SUM(D48+F48+H48+J48+X48+Z48+L48)</f>
        <v>3899</v>
      </c>
      <c r="AC48" s="86"/>
      <c r="AD48" s="248"/>
    </row>
    <row r="49" spans="1:30" ht="15" thickBot="1">
      <c r="A49" s="271" t="s">
        <v>95</v>
      </c>
      <c r="B49" s="272"/>
      <c r="C49" s="273"/>
      <c r="D49" s="274">
        <f>SUM(D46:D48)</f>
        <v>322</v>
      </c>
      <c r="E49" s="274"/>
      <c r="F49" s="274">
        <f>SUM(F46:F48)</f>
        <v>1350</v>
      </c>
      <c r="G49" s="274"/>
      <c r="H49" s="274">
        <f>SUM(H46:H48)</f>
        <v>1732</v>
      </c>
      <c r="I49" s="274"/>
      <c r="J49" s="274">
        <f>SUM(J46:J48)</f>
        <v>1467</v>
      </c>
      <c r="K49" s="274"/>
      <c r="L49" s="274">
        <f>SUM(L46:L48)</f>
        <v>1051</v>
      </c>
      <c r="M49" s="274"/>
      <c r="N49" s="274">
        <f>SUM(N46:N48)</f>
        <v>1121</v>
      </c>
      <c r="O49" s="274"/>
      <c r="P49" s="274">
        <f>SUM(P46:P48)</f>
        <v>0</v>
      </c>
      <c r="Q49" s="274"/>
      <c r="R49" s="274">
        <f>SUM(R46:R48)</f>
        <v>0</v>
      </c>
      <c r="S49" s="274"/>
      <c r="T49" s="274">
        <f>SUM(T46:T48)</f>
        <v>0</v>
      </c>
      <c r="U49" s="274"/>
      <c r="V49" s="288">
        <f>SUM(V46:V48)</f>
        <v>0</v>
      </c>
      <c r="W49" s="274"/>
      <c r="X49" s="274">
        <f>SUM(X46:X48)</f>
        <v>0</v>
      </c>
      <c r="Y49" s="274"/>
      <c r="Z49" s="274">
        <f>SUM(Z46:Z48)</f>
        <v>0</v>
      </c>
      <c r="AA49" s="275"/>
      <c r="AB49" s="276">
        <f>SUM(AB46:AB48)</f>
        <v>5922</v>
      </c>
      <c r="AC49" s="277"/>
      <c r="AD49" s="278">
        <f>SUM(D49:AA49)</f>
        <v>7043</v>
      </c>
    </row>
    <row r="50" spans="1:30" ht="3.75" customHeight="1" thickTop="1">
      <c r="A50" s="279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1"/>
    </row>
  </sheetData>
  <mergeCells count="131">
    <mergeCell ref="A43:C43"/>
    <mergeCell ref="AB43:AC43"/>
    <mergeCell ref="AB44:AC44"/>
    <mergeCell ref="A45:AA45"/>
    <mergeCell ref="Z39:AA39"/>
    <mergeCell ref="AB39:AC39"/>
    <mergeCell ref="A40:AC40"/>
    <mergeCell ref="A41:C41"/>
    <mergeCell ref="AB41:AC41"/>
    <mergeCell ref="A42:C42"/>
    <mergeCell ref="AB42:AC42"/>
    <mergeCell ref="N39:O39"/>
    <mergeCell ref="P39:Q39"/>
    <mergeCell ref="R39:S39"/>
    <mergeCell ref="T39:U39"/>
    <mergeCell ref="V39:W39"/>
    <mergeCell ref="X39:Y39"/>
    <mergeCell ref="T38:U38"/>
    <mergeCell ref="V38:W38"/>
    <mergeCell ref="X38:Y38"/>
    <mergeCell ref="Z38:AA38"/>
    <mergeCell ref="AB38:AC38"/>
    <mergeCell ref="D39:E39"/>
    <mergeCell ref="F39:G39"/>
    <mergeCell ref="H39:I39"/>
    <mergeCell ref="J39:K39"/>
    <mergeCell ref="L39:M39"/>
    <mergeCell ref="D38:E38"/>
    <mergeCell ref="F38:G38"/>
    <mergeCell ref="H38:I38"/>
    <mergeCell ref="J38:K38"/>
    <mergeCell ref="L38:M38"/>
    <mergeCell ref="N38:O38"/>
    <mergeCell ref="P38:Q38"/>
    <mergeCell ref="R38:S38"/>
    <mergeCell ref="N37:O37"/>
    <mergeCell ref="P37:Q37"/>
    <mergeCell ref="R37:S37"/>
    <mergeCell ref="T36:U36"/>
    <mergeCell ref="V36:W36"/>
    <mergeCell ref="X36:Y36"/>
    <mergeCell ref="Z36:AA36"/>
    <mergeCell ref="AB36:AC36"/>
    <mergeCell ref="D37:E37"/>
    <mergeCell ref="F37:G37"/>
    <mergeCell ref="H37:I37"/>
    <mergeCell ref="J37:K37"/>
    <mergeCell ref="L37:M37"/>
    <mergeCell ref="Z37:AA37"/>
    <mergeCell ref="AB37:AC37"/>
    <mergeCell ref="T37:U37"/>
    <mergeCell ref="V37:W37"/>
    <mergeCell ref="X37:Y37"/>
    <mergeCell ref="D36:E36"/>
    <mergeCell ref="F36:G36"/>
    <mergeCell ref="H36:I36"/>
    <mergeCell ref="J36:K36"/>
    <mergeCell ref="L36:M36"/>
    <mergeCell ref="N36:O36"/>
    <mergeCell ref="P36:Q36"/>
    <mergeCell ref="R36:S36"/>
    <mergeCell ref="N35:O35"/>
    <mergeCell ref="P35:Q35"/>
    <mergeCell ref="R35:S35"/>
    <mergeCell ref="T34:U34"/>
    <mergeCell ref="V34:W34"/>
    <mergeCell ref="X34:Y34"/>
    <mergeCell ref="Z34:AA34"/>
    <mergeCell ref="AB34:AC34"/>
    <mergeCell ref="D35:E35"/>
    <mergeCell ref="F35:G35"/>
    <mergeCell ref="H35:I35"/>
    <mergeCell ref="J35:K35"/>
    <mergeCell ref="L35:M35"/>
    <mergeCell ref="Z35:AA35"/>
    <mergeCell ref="AB35:AC35"/>
    <mergeCell ref="T35:U35"/>
    <mergeCell ref="V35:W35"/>
    <mergeCell ref="X35:Y35"/>
    <mergeCell ref="D34:E34"/>
    <mergeCell ref="F34:G34"/>
    <mergeCell ref="H34:I34"/>
    <mergeCell ref="J34:K34"/>
    <mergeCell ref="L34:M34"/>
    <mergeCell ref="N34:O34"/>
    <mergeCell ref="P34:Q34"/>
    <mergeCell ref="R34:S34"/>
    <mergeCell ref="N33:O33"/>
    <mergeCell ref="P33:Q33"/>
    <mergeCell ref="R33:S33"/>
    <mergeCell ref="AD25:AD26"/>
    <mergeCell ref="AD27:AD28"/>
    <mergeCell ref="D33:E33"/>
    <mergeCell ref="F33:G33"/>
    <mergeCell ref="H33:I33"/>
    <mergeCell ref="J33:K33"/>
    <mergeCell ref="L33:M33"/>
    <mergeCell ref="R3:S3"/>
    <mergeCell ref="T3:U3"/>
    <mergeCell ref="V3:W3"/>
    <mergeCell ref="X3:Y3"/>
    <mergeCell ref="Z33:AA33"/>
    <mergeCell ref="AB33:AC33"/>
    <mergeCell ref="T33:U33"/>
    <mergeCell ref="V33:W33"/>
    <mergeCell ref="X33:Y33"/>
    <mergeCell ref="AB2:AC3"/>
    <mergeCell ref="D3:E3"/>
    <mergeCell ref="F3:G3"/>
    <mergeCell ref="H3:I3"/>
    <mergeCell ref="J3:K3"/>
    <mergeCell ref="L3:M3"/>
    <mergeCell ref="Z3:AA3"/>
    <mergeCell ref="A23:AA23"/>
    <mergeCell ref="AB23:AC23"/>
    <mergeCell ref="A1:AA1"/>
    <mergeCell ref="A2:A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N3:O3"/>
    <mergeCell ref="P3:Q3"/>
  </mergeCells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51"/>
  <sheetViews>
    <sheetView topLeftCell="I1" workbookViewId="0">
      <selection activeCell="AF14" sqref="AF14"/>
    </sheetView>
  </sheetViews>
  <sheetFormatPr baseColWidth="10" defaultColWidth="11.42578125" defaultRowHeight="14.25"/>
  <cols>
    <col min="1" max="1" width="26.85546875" style="175" bestFit="1" customWidth="1"/>
    <col min="2" max="2" width="2" style="176" bestFit="1" customWidth="1"/>
    <col min="3" max="3" width="7" style="176" bestFit="1" customWidth="1"/>
    <col min="4" max="4" width="6" style="176" bestFit="1" customWidth="1"/>
    <col min="5" max="5" width="8.140625" style="176" bestFit="1" customWidth="1"/>
    <col min="6" max="6" width="6.28515625" style="176" bestFit="1" customWidth="1"/>
    <col min="7" max="7" width="8.140625" style="176" bestFit="1" customWidth="1"/>
    <col min="8" max="8" width="6" style="176" bestFit="1" customWidth="1"/>
    <col min="9" max="9" width="8.7109375" style="176" bestFit="1" customWidth="1"/>
    <col min="10" max="10" width="6" style="176" bestFit="1" customWidth="1"/>
    <col min="11" max="11" width="8.5703125" style="176" bestFit="1" customWidth="1"/>
    <col min="12" max="12" width="6" style="176" customWidth="1"/>
    <col min="13" max="13" width="7.140625" style="176" bestFit="1" customWidth="1"/>
    <col min="14" max="14" width="6" style="176" customWidth="1"/>
    <col min="15" max="15" width="8.5703125" style="176" bestFit="1" customWidth="1"/>
    <col min="16" max="16" width="6" style="176" customWidth="1"/>
    <col min="17" max="17" width="9.140625" style="176" bestFit="1" customWidth="1"/>
    <col min="18" max="18" width="6" style="176" customWidth="1"/>
    <col min="19" max="19" width="7.42578125" style="176" bestFit="1" customWidth="1"/>
    <col min="20" max="20" width="6" style="176" bestFit="1" customWidth="1"/>
    <col min="21" max="21" width="6.42578125" style="176" bestFit="1" customWidth="1"/>
    <col min="22" max="22" width="6" style="176" bestFit="1" customWidth="1"/>
    <col min="23" max="23" width="6.42578125" style="176" bestFit="1" customWidth="1"/>
    <col min="24" max="24" width="6" style="176" bestFit="1" customWidth="1"/>
    <col min="25" max="25" width="6.42578125" style="176" bestFit="1" customWidth="1"/>
    <col min="26" max="26" width="6" style="176" customWidth="1"/>
    <col min="27" max="27" width="6.42578125" style="408" bestFit="1" customWidth="1"/>
    <col min="28" max="28" width="5.7109375" style="176" bestFit="1" customWidth="1"/>
    <col min="29" max="29" width="10" style="176" bestFit="1" customWidth="1"/>
    <col min="30" max="30" width="6.140625" style="176" bestFit="1" customWidth="1"/>
    <col min="31" max="16384" width="11.42578125" style="176"/>
  </cols>
  <sheetData>
    <row r="1" spans="1:30">
      <c r="A1" s="658" t="s">
        <v>69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</row>
    <row r="2" spans="1:30">
      <c r="A2" s="565" t="s">
        <v>98</v>
      </c>
      <c r="B2" s="177"/>
      <c r="C2" s="177"/>
      <c r="D2" s="567" t="s">
        <v>2</v>
      </c>
      <c r="E2" s="567"/>
      <c r="F2" s="567" t="s">
        <v>3</v>
      </c>
      <c r="G2" s="567"/>
      <c r="H2" s="567" t="s">
        <v>4</v>
      </c>
      <c r="I2" s="567"/>
      <c r="J2" s="567" t="s">
        <v>5</v>
      </c>
      <c r="K2" s="567"/>
      <c r="L2" s="567" t="s">
        <v>6</v>
      </c>
      <c r="M2" s="567"/>
      <c r="N2" s="567" t="s">
        <v>7</v>
      </c>
      <c r="O2" s="567"/>
      <c r="P2" s="567" t="s">
        <v>8</v>
      </c>
      <c r="Q2" s="567"/>
      <c r="R2" s="567" t="s">
        <v>9</v>
      </c>
      <c r="S2" s="567"/>
      <c r="T2" s="712" t="s">
        <v>10</v>
      </c>
      <c r="U2" s="712"/>
      <c r="V2" s="567" t="s">
        <v>11</v>
      </c>
      <c r="W2" s="567"/>
      <c r="X2" s="567" t="s">
        <v>12</v>
      </c>
      <c r="Y2" s="567"/>
      <c r="Z2" s="567" t="s">
        <v>13</v>
      </c>
      <c r="AA2" s="567"/>
      <c r="AB2" s="570">
        <v>2016</v>
      </c>
      <c r="AC2" s="571"/>
      <c r="AD2" s="178"/>
    </row>
    <row r="3" spans="1:30" ht="18">
      <c r="A3" s="566"/>
      <c r="B3" s="179"/>
      <c r="C3" s="180"/>
      <c r="D3" s="574" t="s">
        <v>23</v>
      </c>
      <c r="E3" s="574"/>
      <c r="F3" s="574" t="s">
        <v>99</v>
      </c>
      <c r="G3" s="574"/>
      <c r="H3" s="574" t="s">
        <v>23</v>
      </c>
      <c r="I3" s="574"/>
      <c r="J3" s="574" t="s">
        <v>22</v>
      </c>
      <c r="K3" s="574"/>
      <c r="L3" s="568" t="s">
        <v>23</v>
      </c>
      <c r="M3" s="569"/>
      <c r="N3" s="568" t="s">
        <v>22</v>
      </c>
      <c r="O3" s="569"/>
      <c r="P3" s="568" t="s">
        <v>23</v>
      </c>
      <c r="Q3" s="569"/>
      <c r="R3" s="568" t="s">
        <v>23</v>
      </c>
      <c r="S3" s="569"/>
      <c r="T3" s="568" t="s">
        <v>22</v>
      </c>
      <c r="U3" s="569"/>
      <c r="V3" s="568" t="s">
        <v>23</v>
      </c>
      <c r="W3" s="569"/>
      <c r="X3" s="575" t="s">
        <v>22</v>
      </c>
      <c r="Y3" s="575"/>
      <c r="Z3" s="575" t="s">
        <v>23</v>
      </c>
      <c r="AA3" s="575"/>
      <c r="AB3" s="572"/>
      <c r="AC3" s="573"/>
      <c r="AD3" s="182"/>
    </row>
    <row r="4" spans="1:30">
      <c r="A4" s="409"/>
      <c r="B4" s="24"/>
      <c r="C4" s="16"/>
      <c r="D4" s="393" t="s">
        <v>24</v>
      </c>
      <c r="E4" s="393" t="s">
        <v>71</v>
      </c>
      <c r="F4" s="410" t="s">
        <v>28</v>
      </c>
      <c r="G4" s="393" t="s">
        <v>71</v>
      </c>
      <c r="H4" s="410" t="s">
        <v>24</v>
      </c>
      <c r="I4" s="393" t="s">
        <v>71</v>
      </c>
      <c r="J4" s="410" t="s">
        <v>24</v>
      </c>
      <c r="K4" s="393" t="s">
        <v>71</v>
      </c>
      <c r="L4" s="393" t="s">
        <v>24</v>
      </c>
      <c r="M4" s="393" t="s">
        <v>71</v>
      </c>
      <c r="N4" s="393" t="s">
        <v>24</v>
      </c>
      <c r="O4" s="393" t="s">
        <v>71</v>
      </c>
      <c r="P4" s="393" t="s">
        <v>24</v>
      </c>
      <c r="Q4" s="393" t="s">
        <v>71</v>
      </c>
      <c r="R4" s="393" t="s">
        <v>24</v>
      </c>
      <c r="S4" s="393" t="s">
        <v>71</v>
      </c>
      <c r="T4" s="393" t="s">
        <v>24</v>
      </c>
      <c r="U4" s="393" t="s">
        <v>71</v>
      </c>
      <c r="V4" s="393" t="s">
        <v>24</v>
      </c>
      <c r="W4" s="393" t="s">
        <v>71</v>
      </c>
      <c r="X4" s="410" t="s">
        <v>24</v>
      </c>
      <c r="Y4" s="393" t="s">
        <v>71</v>
      </c>
      <c r="Z4" s="410" t="s">
        <v>24</v>
      </c>
      <c r="AA4" s="393" t="s">
        <v>71</v>
      </c>
      <c r="AB4" s="411" t="s">
        <v>24</v>
      </c>
      <c r="AC4" s="411" t="s">
        <v>26</v>
      </c>
      <c r="AD4" s="182"/>
    </row>
    <row r="5" spans="1:30">
      <c r="A5" s="412" t="s">
        <v>29</v>
      </c>
      <c r="B5" s="413" t="s">
        <v>30</v>
      </c>
      <c r="C5" s="16">
        <v>50</v>
      </c>
      <c r="D5" s="17">
        <v>373</v>
      </c>
      <c r="E5" s="18">
        <f>SUM(D5)*C5</f>
        <v>18650</v>
      </c>
      <c r="F5" s="17">
        <v>514</v>
      </c>
      <c r="G5" s="18">
        <f>SUM(F5*C5)</f>
        <v>25700</v>
      </c>
      <c r="H5" s="17">
        <v>580</v>
      </c>
      <c r="I5" s="18">
        <f>SUM(H5)*C5</f>
        <v>29000</v>
      </c>
      <c r="J5" s="17">
        <v>372</v>
      </c>
      <c r="K5" s="18">
        <f>SUM(J5*C5)</f>
        <v>18600</v>
      </c>
      <c r="L5" s="19">
        <v>322</v>
      </c>
      <c r="M5" s="18">
        <f>SUM(L5)*C5</f>
        <v>16100</v>
      </c>
      <c r="N5" s="19">
        <v>345</v>
      </c>
      <c r="O5" s="18">
        <f>SUM(N5)*C5</f>
        <v>17250</v>
      </c>
      <c r="P5" s="19">
        <v>548</v>
      </c>
      <c r="Q5" s="18">
        <f>SUM(P5)*C5</f>
        <v>27400</v>
      </c>
      <c r="R5" s="20">
        <v>430</v>
      </c>
      <c r="S5" s="18">
        <f>SUM(R5)*C5</f>
        <v>21500</v>
      </c>
      <c r="T5" s="19">
        <v>507</v>
      </c>
      <c r="U5" s="22">
        <f>SUM(T5)*C5</f>
        <v>25350</v>
      </c>
      <c r="V5" s="20"/>
      <c r="W5" s="22">
        <f>SUM(V5)*C5</f>
        <v>0</v>
      </c>
      <c r="X5" s="17"/>
      <c r="Y5" s="18">
        <f>SUM(X5)*C5</f>
        <v>0</v>
      </c>
      <c r="Z5" s="17"/>
      <c r="AA5" s="394">
        <f>SUM(Z5*C5)</f>
        <v>0</v>
      </c>
      <c r="AB5" s="465">
        <f>SUM(D5+F5+H5+J5+X5+Z5+L5+N5+P5+R5+T5+V5)</f>
        <v>3991</v>
      </c>
      <c r="AC5" s="466">
        <f>SUM(AB5)*C5</f>
        <v>199550</v>
      </c>
      <c r="AD5" s="467"/>
    </row>
    <row r="6" spans="1:30">
      <c r="A6" s="412" t="s">
        <v>72</v>
      </c>
      <c r="B6" s="413" t="s">
        <v>30</v>
      </c>
      <c r="C6" s="16">
        <v>25</v>
      </c>
      <c r="D6" s="24">
        <v>677</v>
      </c>
      <c r="E6" s="18">
        <f t="shared" ref="E6:E15" si="0">SUM(D6)*C6</f>
        <v>16925</v>
      </c>
      <c r="F6" s="24">
        <v>972</v>
      </c>
      <c r="G6" s="18">
        <f t="shared" ref="G6:G15" si="1">SUM(F6*C6)</f>
        <v>24300</v>
      </c>
      <c r="H6" s="24">
        <v>988</v>
      </c>
      <c r="I6" s="18">
        <f t="shared" ref="I6:I13" si="2">SUM(H6)*C6</f>
        <v>24700</v>
      </c>
      <c r="J6" s="24">
        <v>795</v>
      </c>
      <c r="K6" s="18">
        <f t="shared" ref="K6:K15" si="3">SUM(J6*C6)</f>
        <v>19875</v>
      </c>
      <c r="L6" s="26">
        <v>1192</v>
      </c>
      <c r="M6" s="18">
        <f t="shared" ref="M6:M15" si="4">SUM(L6)*C6</f>
        <v>29800</v>
      </c>
      <c r="N6" s="26">
        <v>1012</v>
      </c>
      <c r="O6" s="18">
        <f t="shared" ref="O6:O13" si="5">SUM(N6)*C6</f>
        <v>25300</v>
      </c>
      <c r="P6" s="26">
        <v>1750</v>
      </c>
      <c r="Q6" s="18">
        <f t="shared" ref="Q6:Q13" si="6">SUM(P6)*C6</f>
        <v>43750</v>
      </c>
      <c r="R6" s="27">
        <v>1132</v>
      </c>
      <c r="S6" s="18">
        <f t="shared" ref="S6:S13" si="7">SUM(R6)*C6</f>
        <v>28300</v>
      </c>
      <c r="T6" s="26">
        <v>1278</v>
      </c>
      <c r="U6" s="22">
        <f t="shared" ref="U6:U13" si="8">SUM(T6)*C6</f>
        <v>31950</v>
      </c>
      <c r="V6" s="27"/>
      <c r="W6" s="22">
        <f t="shared" ref="W6:W13" si="9">SUM(V6)*C6</f>
        <v>0</v>
      </c>
      <c r="X6" s="24"/>
      <c r="Y6" s="18">
        <f t="shared" ref="Y6:Y13" si="10">SUM(X6)*C6</f>
        <v>0</v>
      </c>
      <c r="Z6" s="24"/>
      <c r="AA6" s="394">
        <f t="shared" ref="AA6:AA13" si="11">SUM(Z6*C6)</f>
        <v>0</v>
      </c>
      <c r="AB6" s="468">
        <f t="shared" ref="AB6:AB16" si="12">SUM(D6+F6+H6+J6+X6+Z6+L6+N6+P6+R6+T6+V6)</f>
        <v>9796</v>
      </c>
      <c r="AC6" s="466">
        <f t="shared" ref="AC6:AC13" si="13">SUM(AB6)*C6</f>
        <v>244900</v>
      </c>
      <c r="AD6" s="467"/>
    </row>
    <row r="7" spans="1:30">
      <c r="A7" s="412" t="s">
        <v>68</v>
      </c>
      <c r="B7" s="413"/>
      <c r="C7" s="16"/>
      <c r="D7" s="24">
        <v>615</v>
      </c>
      <c r="E7" s="18">
        <f t="shared" si="0"/>
        <v>0</v>
      </c>
      <c r="F7" s="24">
        <v>1831</v>
      </c>
      <c r="G7" s="18">
        <f t="shared" si="1"/>
        <v>0</v>
      </c>
      <c r="H7" s="24">
        <v>1150</v>
      </c>
      <c r="I7" s="18">
        <f t="shared" si="2"/>
        <v>0</v>
      </c>
      <c r="J7" s="24">
        <v>905</v>
      </c>
      <c r="K7" s="18">
        <f t="shared" si="3"/>
        <v>0</v>
      </c>
      <c r="L7" s="26">
        <v>1538</v>
      </c>
      <c r="M7" s="18">
        <f t="shared" si="4"/>
        <v>0</v>
      </c>
      <c r="N7" s="26">
        <v>2122</v>
      </c>
      <c r="O7" s="18">
        <f t="shared" si="5"/>
        <v>0</v>
      </c>
      <c r="P7" s="26"/>
      <c r="Q7" s="18">
        <f t="shared" si="6"/>
        <v>0</v>
      </c>
      <c r="R7" s="27"/>
      <c r="S7" s="18">
        <f t="shared" si="7"/>
        <v>0</v>
      </c>
      <c r="T7" s="26"/>
      <c r="U7" s="22">
        <f t="shared" si="8"/>
        <v>0</v>
      </c>
      <c r="V7" s="27"/>
      <c r="W7" s="22">
        <f t="shared" si="9"/>
        <v>0</v>
      </c>
      <c r="X7" s="24"/>
      <c r="Y7" s="18">
        <f t="shared" si="10"/>
        <v>0</v>
      </c>
      <c r="Z7" s="24"/>
      <c r="AA7" s="394">
        <f t="shared" si="11"/>
        <v>0</v>
      </c>
      <c r="AB7" s="468">
        <f t="shared" si="12"/>
        <v>8161</v>
      </c>
      <c r="AC7" s="466">
        <f t="shared" si="13"/>
        <v>0</v>
      </c>
      <c r="AD7" s="467"/>
    </row>
    <row r="8" spans="1:30">
      <c r="A8" s="412" t="s">
        <v>73</v>
      </c>
      <c r="B8" s="413" t="s">
        <v>30</v>
      </c>
      <c r="C8" s="16">
        <v>30</v>
      </c>
      <c r="D8" s="24">
        <v>11</v>
      </c>
      <c r="E8" s="18">
        <f t="shared" si="0"/>
        <v>330</v>
      </c>
      <c r="F8" s="24">
        <v>3</v>
      </c>
      <c r="G8" s="18">
        <f t="shared" si="1"/>
        <v>90</v>
      </c>
      <c r="H8" s="24">
        <v>7</v>
      </c>
      <c r="I8" s="18">
        <f t="shared" si="2"/>
        <v>210</v>
      </c>
      <c r="J8" s="24">
        <v>7</v>
      </c>
      <c r="K8" s="18">
        <f t="shared" si="3"/>
        <v>210</v>
      </c>
      <c r="L8" s="26">
        <v>3</v>
      </c>
      <c r="M8" s="18">
        <f t="shared" si="4"/>
        <v>90</v>
      </c>
      <c r="N8" s="26">
        <v>4</v>
      </c>
      <c r="O8" s="18">
        <f t="shared" si="5"/>
        <v>120</v>
      </c>
      <c r="P8" s="26">
        <v>17</v>
      </c>
      <c r="Q8" s="18">
        <f t="shared" si="6"/>
        <v>510</v>
      </c>
      <c r="R8" s="27">
        <v>13</v>
      </c>
      <c r="S8" s="18">
        <f t="shared" si="7"/>
        <v>390</v>
      </c>
      <c r="T8" s="26">
        <v>8</v>
      </c>
      <c r="U8" s="22">
        <f t="shared" si="8"/>
        <v>240</v>
      </c>
      <c r="V8" s="27"/>
      <c r="W8" s="22">
        <f t="shared" si="9"/>
        <v>0</v>
      </c>
      <c r="X8" s="24"/>
      <c r="Y8" s="18">
        <f t="shared" si="10"/>
        <v>0</v>
      </c>
      <c r="Z8" s="24"/>
      <c r="AA8" s="394">
        <f t="shared" si="11"/>
        <v>0</v>
      </c>
      <c r="AB8" s="468">
        <f t="shared" si="12"/>
        <v>73</v>
      </c>
      <c r="AC8" s="466">
        <f t="shared" si="13"/>
        <v>2190</v>
      </c>
      <c r="AD8" s="467"/>
    </row>
    <row r="9" spans="1:30">
      <c r="A9" s="412" t="s">
        <v>73</v>
      </c>
      <c r="B9" s="413" t="s">
        <v>30</v>
      </c>
      <c r="C9" s="16">
        <v>15</v>
      </c>
      <c r="D9" s="24">
        <v>10</v>
      </c>
      <c r="E9" s="18">
        <f t="shared" si="0"/>
        <v>150</v>
      </c>
      <c r="F9" s="24">
        <v>92</v>
      </c>
      <c r="G9" s="18">
        <f t="shared" si="1"/>
        <v>1380</v>
      </c>
      <c r="H9" s="24">
        <v>63</v>
      </c>
      <c r="I9" s="18">
        <f t="shared" si="2"/>
        <v>945</v>
      </c>
      <c r="J9" s="24">
        <v>62</v>
      </c>
      <c r="K9" s="18">
        <f t="shared" si="3"/>
        <v>930</v>
      </c>
      <c r="L9" s="26">
        <v>79</v>
      </c>
      <c r="M9" s="18">
        <f t="shared" si="4"/>
        <v>1185</v>
      </c>
      <c r="N9" s="26">
        <v>13</v>
      </c>
      <c r="O9" s="18">
        <f t="shared" si="5"/>
        <v>195</v>
      </c>
      <c r="P9" s="26">
        <v>10</v>
      </c>
      <c r="Q9" s="18">
        <f t="shared" si="6"/>
        <v>150</v>
      </c>
      <c r="R9" s="27">
        <v>39</v>
      </c>
      <c r="S9" s="18">
        <f t="shared" si="7"/>
        <v>585</v>
      </c>
      <c r="T9" s="26">
        <v>2</v>
      </c>
      <c r="U9" s="22">
        <f t="shared" si="8"/>
        <v>30</v>
      </c>
      <c r="V9" s="27"/>
      <c r="W9" s="22">
        <f t="shared" si="9"/>
        <v>0</v>
      </c>
      <c r="X9" s="24"/>
      <c r="Y9" s="18">
        <f t="shared" si="10"/>
        <v>0</v>
      </c>
      <c r="Z9" s="24"/>
      <c r="AA9" s="394">
        <f t="shared" si="11"/>
        <v>0</v>
      </c>
      <c r="AB9" s="468">
        <f t="shared" si="12"/>
        <v>370</v>
      </c>
      <c r="AC9" s="466">
        <f t="shared" si="13"/>
        <v>5550</v>
      </c>
      <c r="AD9" s="467"/>
    </row>
    <row r="10" spans="1:30">
      <c r="A10" s="412" t="s">
        <v>33</v>
      </c>
      <c r="B10" s="413" t="s">
        <v>30</v>
      </c>
      <c r="C10" s="16">
        <v>20</v>
      </c>
      <c r="D10" s="24">
        <v>51</v>
      </c>
      <c r="E10" s="18">
        <f t="shared" si="0"/>
        <v>1020</v>
      </c>
      <c r="F10" s="24">
        <v>55</v>
      </c>
      <c r="G10" s="18">
        <f t="shared" si="1"/>
        <v>1100</v>
      </c>
      <c r="H10" s="24">
        <v>46</v>
      </c>
      <c r="I10" s="18">
        <f t="shared" si="2"/>
        <v>920</v>
      </c>
      <c r="J10" s="24">
        <v>33</v>
      </c>
      <c r="K10" s="18">
        <f t="shared" si="3"/>
        <v>660</v>
      </c>
      <c r="L10" s="26">
        <v>28</v>
      </c>
      <c r="M10" s="18">
        <f t="shared" si="4"/>
        <v>560</v>
      </c>
      <c r="N10" s="26">
        <v>36</v>
      </c>
      <c r="O10" s="18">
        <f t="shared" si="5"/>
        <v>720</v>
      </c>
      <c r="P10" s="26">
        <v>45</v>
      </c>
      <c r="Q10" s="18">
        <f t="shared" si="6"/>
        <v>900</v>
      </c>
      <c r="R10" s="27">
        <v>26</v>
      </c>
      <c r="S10" s="18">
        <f t="shared" si="7"/>
        <v>520</v>
      </c>
      <c r="T10" s="26">
        <v>51</v>
      </c>
      <c r="U10" s="22">
        <f t="shared" si="8"/>
        <v>1020</v>
      </c>
      <c r="V10" s="27"/>
      <c r="W10" s="22">
        <f t="shared" si="9"/>
        <v>0</v>
      </c>
      <c r="X10" s="24"/>
      <c r="Y10" s="18">
        <f t="shared" si="10"/>
        <v>0</v>
      </c>
      <c r="Z10" s="24"/>
      <c r="AA10" s="394">
        <f t="shared" si="11"/>
        <v>0</v>
      </c>
      <c r="AB10" s="468">
        <f t="shared" si="12"/>
        <v>371</v>
      </c>
      <c r="AC10" s="466">
        <f t="shared" si="13"/>
        <v>7420</v>
      </c>
      <c r="AD10" s="467"/>
    </row>
    <row r="11" spans="1:30">
      <c r="A11" s="412" t="s">
        <v>33</v>
      </c>
      <c r="B11" s="413" t="s">
        <v>30</v>
      </c>
      <c r="C11" s="25">
        <v>10</v>
      </c>
      <c r="D11" s="24">
        <v>81</v>
      </c>
      <c r="E11" s="18">
        <f t="shared" si="0"/>
        <v>810</v>
      </c>
      <c r="F11" s="24">
        <v>71</v>
      </c>
      <c r="G11" s="18">
        <f t="shared" si="1"/>
        <v>710</v>
      </c>
      <c r="H11" s="24">
        <v>51</v>
      </c>
      <c r="I11" s="18">
        <f t="shared" si="2"/>
        <v>510</v>
      </c>
      <c r="J11" s="24">
        <v>72</v>
      </c>
      <c r="K11" s="18">
        <f t="shared" si="3"/>
        <v>720</v>
      </c>
      <c r="L11" s="26">
        <v>56</v>
      </c>
      <c r="M11" s="18">
        <f t="shared" si="4"/>
        <v>560</v>
      </c>
      <c r="N11" s="26">
        <v>70</v>
      </c>
      <c r="O11" s="18">
        <f t="shared" si="5"/>
        <v>700</v>
      </c>
      <c r="P11" s="26">
        <v>22</v>
      </c>
      <c r="Q11" s="18">
        <f t="shared" si="6"/>
        <v>220</v>
      </c>
      <c r="R11" s="27">
        <v>44</v>
      </c>
      <c r="S11" s="18">
        <f t="shared" si="7"/>
        <v>440</v>
      </c>
      <c r="T11" s="26">
        <v>51</v>
      </c>
      <c r="U11" s="22">
        <f t="shared" si="8"/>
        <v>510</v>
      </c>
      <c r="V11" s="27"/>
      <c r="W11" s="22">
        <f t="shared" si="9"/>
        <v>0</v>
      </c>
      <c r="X11" s="24"/>
      <c r="Y11" s="18">
        <f t="shared" si="10"/>
        <v>0</v>
      </c>
      <c r="Z11" s="24"/>
      <c r="AA11" s="394">
        <f t="shared" si="11"/>
        <v>0</v>
      </c>
      <c r="AB11" s="468">
        <f t="shared" si="12"/>
        <v>518</v>
      </c>
      <c r="AC11" s="466">
        <f t="shared" si="13"/>
        <v>5180</v>
      </c>
      <c r="AD11" s="467"/>
    </row>
    <row r="12" spans="1:30">
      <c r="A12" s="412" t="s">
        <v>34</v>
      </c>
      <c r="B12" s="413" t="s">
        <v>30</v>
      </c>
      <c r="C12" s="16">
        <v>20</v>
      </c>
      <c r="D12" s="24">
        <v>459</v>
      </c>
      <c r="E12" s="18">
        <f t="shared" si="0"/>
        <v>9180</v>
      </c>
      <c r="F12" s="24">
        <v>606</v>
      </c>
      <c r="G12" s="18">
        <f t="shared" si="1"/>
        <v>12120</v>
      </c>
      <c r="H12" s="24">
        <v>1132</v>
      </c>
      <c r="I12" s="18">
        <f t="shared" si="2"/>
        <v>22640</v>
      </c>
      <c r="J12" s="24">
        <v>568</v>
      </c>
      <c r="K12" s="18">
        <f t="shared" si="3"/>
        <v>11360</v>
      </c>
      <c r="L12" s="26">
        <v>494</v>
      </c>
      <c r="M12" s="18">
        <f t="shared" si="4"/>
        <v>9880</v>
      </c>
      <c r="N12" s="26">
        <v>500</v>
      </c>
      <c r="O12" s="18">
        <f t="shared" si="5"/>
        <v>10000</v>
      </c>
      <c r="P12" s="26">
        <v>864</v>
      </c>
      <c r="Q12" s="18">
        <f t="shared" si="6"/>
        <v>17280</v>
      </c>
      <c r="R12" s="27">
        <v>815</v>
      </c>
      <c r="S12" s="18">
        <f t="shared" si="7"/>
        <v>16300</v>
      </c>
      <c r="T12" s="26">
        <v>815</v>
      </c>
      <c r="U12" s="22">
        <f t="shared" si="8"/>
        <v>16300</v>
      </c>
      <c r="V12" s="27"/>
      <c r="W12" s="22">
        <f t="shared" si="9"/>
        <v>0</v>
      </c>
      <c r="X12" s="24"/>
      <c r="Y12" s="18">
        <f t="shared" si="10"/>
        <v>0</v>
      </c>
      <c r="Z12" s="24"/>
      <c r="AA12" s="394">
        <f t="shared" si="11"/>
        <v>0</v>
      </c>
      <c r="AB12" s="468">
        <f t="shared" si="12"/>
        <v>6253</v>
      </c>
      <c r="AC12" s="466">
        <f t="shared" si="13"/>
        <v>125060</v>
      </c>
      <c r="AD12" s="467"/>
    </row>
    <row r="13" spans="1:30">
      <c r="A13" s="412" t="s">
        <v>34</v>
      </c>
      <c r="B13" s="413" t="s">
        <v>30</v>
      </c>
      <c r="C13" s="25">
        <v>10</v>
      </c>
      <c r="D13" s="24">
        <v>531</v>
      </c>
      <c r="E13" s="18">
        <f t="shared" si="0"/>
        <v>5310</v>
      </c>
      <c r="F13" s="24">
        <v>741</v>
      </c>
      <c r="G13" s="18">
        <f t="shared" si="1"/>
        <v>7410</v>
      </c>
      <c r="H13" s="24">
        <v>1575</v>
      </c>
      <c r="I13" s="18">
        <f t="shared" si="2"/>
        <v>15750</v>
      </c>
      <c r="J13" s="24">
        <v>1036</v>
      </c>
      <c r="K13" s="18">
        <f t="shared" si="3"/>
        <v>10360</v>
      </c>
      <c r="L13" s="26">
        <v>893</v>
      </c>
      <c r="M13" s="18">
        <f t="shared" si="4"/>
        <v>8930</v>
      </c>
      <c r="N13" s="26">
        <v>741</v>
      </c>
      <c r="O13" s="18">
        <f t="shared" si="5"/>
        <v>7410</v>
      </c>
      <c r="P13" s="26">
        <v>1141</v>
      </c>
      <c r="Q13" s="18">
        <f t="shared" si="6"/>
        <v>11410</v>
      </c>
      <c r="R13" s="27">
        <v>1026</v>
      </c>
      <c r="S13" s="18">
        <f t="shared" si="7"/>
        <v>10260</v>
      </c>
      <c r="T13" s="26">
        <v>2076</v>
      </c>
      <c r="U13" s="22">
        <f t="shared" si="8"/>
        <v>20760</v>
      </c>
      <c r="V13" s="27"/>
      <c r="W13" s="22">
        <f t="shared" si="9"/>
        <v>0</v>
      </c>
      <c r="X13" s="24"/>
      <c r="Y13" s="18">
        <f t="shared" si="10"/>
        <v>0</v>
      </c>
      <c r="Z13" s="24"/>
      <c r="AA13" s="394">
        <f t="shared" si="11"/>
        <v>0</v>
      </c>
      <c r="AB13" s="468">
        <f t="shared" si="12"/>
        <v>9760</v>
      </c>
      <c r="AC13" s="466">
        <f t="shared" si="13"/>
        <v>97600</v>
      </c>
      <c r="AD13" s="467"/>
    </row>
    <row r="14" spans="1:30">
      <c r="A14" s="412" t="s">
        <v>35</v>
      </c>
      <c r="B14" s="413" t="s">
        <v>30</v>
      </c>
      <c r="C14" s="16">
        <v>125</v>
      </c>
      <c r="D14" s="24">
        <v>290</v>
      </c>
      <c r="E14" s="25">
        <v>7250</v>
      </c>
      <c r="F14" s="24">
        <v>245</v>
      </c>
      <c r="G14" s="25">
        <v>6125</v>
      </c>
      <c r="H14" s="24">
        <v>595</v>
      </c>
      <c r="I14" s="25">
        <v>14875</v>
      </c>
      <c r="J14" s="24">
        <v>160</v>
      </c>
      <c r="K14" s="25">
        <v>4000</v>
      </c>
      <c r="L14" s="26">
        <v>60</v>
      </c>
      <c r="M14" s="25">
        <v>1500</v>
      </c>
      <c r="N14" s="26"/>
      <c r="O14" s="25"/>
      <c r="P14" s="26"/>
      <c r="Q14" s="25"/>
      <c r="R14" s="27"/>
      <c r="S14" s="25"/>
      <c r="T14" s="26"/>
      <c r="U14" s="29"/>
      <c r="V14" s="27"/>
      <c r="W14" s="29"/>
      <c r="X14" s="24"/>
      <c r="Y14" s="25"/>
      <c r="Z14" s="24"/>
      <c r="AA14" s="395"/>
      <c r="AB14" s="468">
        <f t="shared" si="12"/>
        <v>1350</v>
      </c>
      <c r="AC14" s="466">
        <f t="shared" ref="AC14:AC16" si="14">SUM(E14+G14+I14+K14+Y14+AA14+W14+U14+S14+Q14+O14+M14)</f>
        <v>33750</v>
      </c>
      <c r="AD14" s="467"/>
    </row>
    <row r="15" spans="1:30">
      <c r="A15" s="412" t="s">
        <v>36</v>
      </c>
      <c r="B15" s="414" t="s">
        <v>30</v>
      </c>
      <c r="C15" s="78">
        <v>0</v>
      </c>
      <c r="D15" s="36">
        <v>59</v>
      </c>
      <c r="E15" s="37">
        <f t="shared" si="0"/>
        <v>0</v>
      </c>
      <c r="F15" s="36">
        <v>110</v>
      </c>
      <c r="G15" s="37">
        <f t="shared" si="1"/>
        <v>0</v>
      </c>
      <c r="H15" s="36">
        <v>125</v>
      </c>
      <c r="I15" s="37"/>
      <c r="J15" s="36">
        <v>83</v>
      </c>
      <c r="K15" s="37">
        <f t="shared" si="3"/>
        <v>0</v>
      </c>
      <c r="L15" s="38">
        <v>178</v>
      </c>
      <c r="M15" s="37">
        <f t="shared" si="4"/>
        <v>0</v>
      </c>
      <c r="N15" s="38">
        <v>150</v>
      </c>
      <c r="O15" s="37"/>
      <c r="P15" s="38">
        <v>42</v>
      </c>
      <c r="Q15" s="37"/>
      <c r="R15" s="39">
        <v>98</v>
      </c>
      <c r="S15" s="37"/>
      <c r="T15" s="38">
        <v>178</v>
      </c>
      <c r="U15" s="29"/>
      <c r="V15" s="39"/>
      <c r="W15" s="41"/>
      <c r="X15" s="36"/>
      <c r="Y15" s="37"/>
      <c r="Z15" s="36"/>
      <c r="AA15" s="395"/>
      <c r="AB15" s="468">
        <f t="shared" si="12"/>
        <v>1023</v>
      </c>
      <c r="AC15" s="466">
        <f t="shared" si="14"/>
        <v>0</v>
      </c>
      <c r="AD15" s="467"/>
    </row>
    <row r="16" spans="1:30" s="326" customFormat="1" ht="11.25">
      <c r="A16" s="320" t="s">
        <v>74</v>
      </c>
      <c r="B16" s="483"/>
      <c r="C16" s="483"/>
      <c r="D16" s="303">
        <v>2658</v>
      </c>
      <c r="E16" s="322"/>
      <c r="F16" s="36">
        <v>1650</v>
      </c>
      <c r="G16" s="303"/>
      <c r="H16" s="36">
        <v>2603</v>
      </c>
      <c r="I16" s="303"/>
      <c r="J16" s="303">
        <v>1856</v>
      </c>
      <c r="K16" s="389"/>
      <c r="L16" s="303">
        <v>2139</v>
      </c>
      <c r="M16" s="303"/>
      <c r="N16" s="303">
        <v>1173</v>
      </c>
      <c r="O16" s="303"/>
      <c r="P16" s="303">
        <v>3182</v>
      </c>
      <c r="Q16" s="303"/>
      <c r="R16" s="303">
        <v>1916</v>
      </c>
      <c r="S16" s="303"/>
      <c r="T16" s="38">
        <v>2551</v>
      </c>
      <c r="U16" s="323"/>
      <c r="V16" s="292"/>
      <c r="W16" s="303"/>
      <c r="X16" s="303"/>
      <c r="Y16" s="303"/>
      <c r="Z16" s="36"/>
      <c r="AA16" s="324"/>
      <c r="AB16" s="469">
        <f t="shared" si="12"/>
        <v>19728</v>
      </c>
      <c r="AC16" s="470">
        <f t="shared" si="14"/>
        <v>0</v>
      </c>
      <c r="AD16" s="488"/>
    </row>
    <row r="17" spans="1:32" s="313" customFormat="1" ht="14.25" customHeight="1">
      <c r="A17" s="415" t="s">
        <v>55</v>
      </c>
      <c r="B17" s="309"/>
      <c r="C17" s="309"/>
      <c r="D17" s="310">
        <f>SUM(D5:D16)</f>
        <v>5815</v>
      </c>
      <c r="E17" s="311">
        <f>SUM(E5:E16)</f>
        <v>59625</v>
      </c>
      <c r="F17" s="310">
        <f t="shared" ref="F17:AA17" si="15">SUM(F5:F16)</f>
        <v>6890</v>
      </c>
      <c r="G17" s="318">
        <f t="shared" si="15"/>
        <v>78935</v>
      </c>
      <c r="H17" s="310">
        <f t="shared" si="15"/>
        <v>8915</v>
      </c>
      <c r="I17" s="318">
        <f t="shared" si="15"/>
        <v>109550</v>
      </c>
      <c r="J17" s="310">
        <f t="shared" si="15"/>
        <v>5949</v>
      </c>
      <c r="K17" s="390">
        <f t="shared" si="15"/>
        <v>66715</v>
      </c>
      <c r="L17" s="310">
        <f t="shared" si="15"/>
        <v>6982</v>
      </c>
      <c r="M17" s="359">
        <f t="shared" si="15"/>
        <v>68605</v>
      </c>
      <c r="N17" s="358">
        <f t="shared" si="15"/>
        <v>6166</v>
      </c>
      <c r="O17" s="371">
        <f t="shared" si="15"/>
        <v>61695</v>
      </c>
      <c r="P17" s="310">
        <f t="shared" si="15"/>
        <v>7621</v>
      </c>
      <c r="Q17" s="371">
        <f t="shared" si="15"/>
        <v>101620</v>
      </c>
      <c r="R17" s="310">
        <f t="shared" si="15"/>
        <v>5539</v>
      </c>
      <c r="S17" s="310">
        <f t="shared" si="15"/>
        <v>78295</v>
      </c>
      <c r="T17" s="310">
        <f t="shared" si="15"/>
        <v>7517</v>
      </c>
      <c r="U17" s="310">
        <f t="shared" si="15"/>
        <v>96160</v>
      </c>
      <c r="V17" s="310">
        <f t="shared" si="15"/>
        <v>0</v>
      </c>
      <c r="W17" s="310">
        <f t="shared" si="15"/>
        <v>0</v>
      </c>
      <c r="X17" s="310">
        <f t="shared" si="15"/>
        <v>0</v>
      </c>
      <c r="Y17" s="310">
        <f t="shared" si="15"/>
        <v>0</v>
      </c>
      <c r="Z17" s="310">
        <f t="shared" si="15"/>
        <v>0</v>
      </c>
      <c r="AA17" s="367">
        <f t="shared" si="15"/>
        <v>0</v>
      </c>
      <c r="AB17" s="471">
        <f>SUM(AB5:AB16)</f>
        <v>61394</v>
      </c>
      <c r="AC17" s="472">
        <f>SUM(AC5:AC16)</f>
        <v>721200</v>
      </c>
      <c r="AD17" s="473"/>
      <c r="AF17" s="391"/>
    </row>
    <row r="18" spans="1:32">
      <c r="A18" s="416" t="s">
        <v>96</v>
      </c>
      <c r="B18" s="293"/>
      <c r="C18" s="293"/>
      <c r="D18" s="378">
        <v>38</v>
      </c>
      <c r="E18" s="379">
        <v>3800</v>
      </c>
      <c r="F18" s="380">
        <v>53</v>
      </c>
      <c r="G18" s="379">
        <v>5630</v>
      </c>
      <c r="H18" s="378">
        <v>48</v>
      </c>
      <c r="I18" s="381">
        <v>30120</v>
      </c>
      <c r="J18" s="372">
        <v>27</v>
      </c>
      <c r="K18" s="381">
        <v>2700</v>
      </c>
      <c r="L18" s="375">
        <v>56</v>
      </c>
      <c r="M18" s="381">
        <v>11080</v>
      </c>
      <c r="N18" s="372">
        <v>11</v>
      </c>
      <c r="O18" s="381">
        <v>1180</v>
      </c>
      <c r="P18" s="372">
        <v>80</v>
      </c>
      <c r="Q18" s="381">
        <v>51300</v>
      </c>
      <c r="R18" s="302">
        <v>92</v>
      </c>
      <c r="S18" s="302">
        <v>62425</v>
      </c>
      <c r="T18" s="305">
        <v>63</v>
      </c>
      <c r="U18" s="22">
        <v>47340</v>
      </c>
      <c r="V18" s="306"/>
      <c r="W18" s="302"/>
      <c r="X18" s="302"/>
      <c r="Y18" s="307"/>
      <c r="Z18" s="315"/>
      <c r="AA18" s="316"/>
      <c r="AB18" s="465">
        <f>SUM(Z18+X18+V18+T18+R18+P18+N18+L18+J18+H18+F18+D18)</f>
        <v>468</v>
      </c>
      <c r="AC18" s="466">
        <f>SUM(E18+G18+I18+K18+Y18+AA18+W18+U18+S18+Q18+O18+M18)</f>
        <v>215575</v>
      </c>
      <c r="AD18" s="467"/>
    </row>
    <row r="19" spans="1:32">
      <c r="A19" s="416" t="s">
        <v>100</v>
      </c>
      <c r="B19" s="293"/>
      <c r="C19" s="293"/>
      <c r="D19" s="382"/>
      <c r="E19" s="383"/>
      <c r="F19" s="27">
        <v>5</v>
      </c>
      <c r="G19" s="383">
        <v>1050</v>
      </c>
      <c r="H19" s="382">
        <v>5</v>
      </c>
      <c r="I19" s="384">
        <v>750</v>
      </c>
      <c r="J19" s="373">
        <v>1</v>
      </c>
      <c r="K19" s="384">
        <v>150</v>
      </c>
      <c r="L19" s="376">
        <v>2</v>
      </c>
      <c r="M19" s="384">
        <v>300</v>
      </c>
      <c r="N19" s="373"/>
      <c r="O19" s="384"/>
      <c r="P19" s="373">
        <v>5</v>
      </c>
      <c r="Q19" s="384">
        <v>750</v>
      </c>
      <c r="R19" s="302">
        <v>3</v>
      </c>
      <c r="S19" s="302">
        <v>450</v>
      </c>
      <c r="T19" s="305">
        <v>5</v>
      </c>
      <c r="U19" s="22">
        <v>750</v>
      </c>
      <c r="V19" s="306"/>
      <c r="W19" s="302"/>
      <c r="X19" s="302"/>
      <c r="Y19" s="307"/>
      <c r="Z19" s="315"/>
      <c r="AA19" s="316"/>
      <c r="AB19" s="468">
        <f>SUM(Z19+X19+V19+T19+R19+P19+N19+L19+J19+H19+F19+D19)</f>
        <v>26</v>
      </c>
      <c r="AC19" s="466">
        <f>SUM(E19+G19+I19+K19+Y19+AA19+W19+U19+S19+Q19+O19+M19)</f>
        <v>4200</v>
      </c>
      <c r="AD19" s="467"/>
    </row>
    <row r="20" spans="1:32">
      <c r="A20" s="416" t="s">
        <v>101</v>
      </c>
      <c r="B20" s="293"/>
      <c r="C20" s="293"/>
      <c r="D20" s="382"/>
      <c r="E20" s="383"/>
      <c r="F20" s="27"/>
      <c r="G20" s="383"/>
      <c r="H20" s="382"/>
      <c r="I20" s="384"/>
      <c r="J20" s="373">
        <v>284</v>
      </c>
      <c r="K20" s="384">
        <v>14200</v>
      </c>
      <c r="L20" s="376">
        <v>64</v>
      </c>
      <c r="M20" s="384">
        <v>3200</v>
      </c>
      <c r="N20" s="373"/>
      <c r="O20" s="384"/>
      <c r="P20" s="373"/>
      <c r="Q20" s="384"/>
      <c r="R20" s="302"/>
      <c r="S20" s="302"/>
      <c r="T20" s="305">
        <v>258</v>
      </c>
      <c r="U20" s="22">
        <v>12900</v>
      </c>
      <c r="V20" s="306"/>
      <c r="W20" s="302"/>
      <c r="X20" s="302"/>
      <c r="Y20" s="307"/>
      <c r="Z20" s="315"/>
      <c r="AA20" s="316"/>
      <c r="AB20" s="468">
        <f>SUM(Z20+X20+V20+T20+R20+P20+N20+L20+J20+H20+F20+D20)</f>
        <v>606</v>
      </c>
      <c r="AC20" s="466">
        <f>SUM(E20+G20+I20+K20+Y20+AA20+W20+U20+S20+Q20+O20+M20)</f>
        <v>30300</v>
      </c>
      <c r="AD20" s="467"/>
    </row>
    <row r="21" spans="1:32">
      <c r="A21" s="416" t="s">
        <v>97</v>
      </c>
      <c r="B21" s="293" t="s">
        <v>30</v>
      </c>
      <c r="C21" s="293"/>
      <c r="D21" s="385">
        <v>888</v>
      </c>
      <c r="E21" s="386">
        <v>8880</v>
      </c>
      <c r="F21" s="387">
        <v>849</v>
      </c>
      <c r="G21" s="386">
        <v>8490</v>
      </c>
      <c r="H21" s="385">
        <v>1052</v>
      </c>
      <c r="I21" s="388">
        <v>10520</v>
      </c>
      <c r="J21" s="374">
        <v>763</v>
      </c>
      <c r="K21" s="388">
        <v>8600</v>
      </c>
      <c r="L21" s="377">
        <v>739</v>
      </c>
      <c r="M21" s="388">
        <v>7390</v>
      </c>
      <c r="N21" s="374">
        <v>582</v>
      </c>
      <c r="O21" s="388">
        <v>5820</v>
      </c>
      <c r="P21" s="374">
        <v>1239</v>
      </c>
      <c r="Q21" s="388">
        <v>12390</v>
      </c>
      <c r="R21" s="25">
        <v>998</v>
      </c>
      <c r="S21" s="25">
        <v>9980</v>
      </c>
      <c r="T21" s="38">
        <v>1059</v>
      </c>
      <c r="U21" s="29">
        <v>12150</v>
      </c>
      <c r="V21" s="27"/>
      <c r="W21" s="25"/>
      <c r="X21" s="25"/>
      <c r="Y21" s="25"/>
      <c r="Z21" s="25"/>
      <c r="AA21" s="396"/>
      <c r="AB21" s="474">
        <f>SUM(Z21+X21+V21+T21+R21+P21+N21+L21+J21+H21+F21+D21)</f>
        <v>8169</v>
      </c>
      <c r="AC21" s="466">
        <f>SUM(E21+G21+I21+K21+Y21+AA21+W21+U21+S21+Q21+O21+M21)</f>
        <v>84220</v>
      </c>
      <c r="AD21" s="467"/>
    </row>
    <row r="22" spans="1:32" s="331" customFormat="1" ht="15" thickBot="1">
      <c r="A22" s="417"/>
      <c r="B22" s="418"/>
      <c r="C22" s="418"/>
      <c r="D22" s="397">
        <f>SUM(D17:D21)</f>
        <v>6741</v>
      </c>
      <c r="E22" s="419">
        <f>SUM(E17:E21)</f>
        <v>72305</v>
      </c>
      <c r="F22" s="397">
        <f>SUM(F17:F21)</f>
        <v>7797</v>
      </c>
      <c r="G22" s="420">
        <f>SUM(G17:G21)</f>
        <v>94105</v>
      </c>
      <c r="H22" s="397">
        <f t="shared" ref="H22:AC22" si="16">SUM(H17:H21)</f>
        <v>10020</v>
      </c>
      <c r="I22" s="420">
        <f t="shared" si="16"/>
        <v>150940</v>
      </c>
      <c r="J22" s="397">
        <f t="shared" si="16"/>
        <v>7024</v>
      </c>
      <c r="K22" s="420">
        <f t="shared" si="16"/>
        <v>92365</v>
      </c>
      <c r="L22" s="397">
        <f t="shared" si="16"/>
        <v>7843</v>
      </c>
      <c r="M22" s="421">
        <f t="shared" si="16"/>
        <v>90575</v>
      </c>
      <c r="N22" s="422">
        <f t="shared" si="16"/>
        <v>6759</v>
      </c>
      <c r="O22" s="397">
        <f t="shared" si="16"/>
        <v>68695</v>
      </c>
      <c r="P22" s="397">
        <f t="shared" si="16"/>
        <v>8945</v>
      </c>
      <c r="Q22" s="420">
        <f t="shared" si="16"/>
        <v>166060</v>
      </c>
      <c r="R22" s="397">
        <f t="shared" si="16"/>
        <v>6632</v>
      </c>
      <c r="S22" s="397">
        <f t="shared" si="16"/>
        <v>151150</v>
      </c>
      <c r="T22" s="397">
        <f t="shared" si="16"/>
        <v>8902</v>
      </c>
      <c r="U22" s="397">
        <f t="shared" si="16"/>
        <v>169300</v>
      </c>
      <c r="V22" s="397">
        <f t="shared" si="16"/>
        <v>0</v>
      </c>
      <c r="W22" s="397">
        <f t="shared" si="16"/>
        <v>0</v>
      </c>
      <c r="X22" s="397">
        <f t="shared" si="16"/>
        <v>0</v>
      </c>
      <c r="Y22" s="397">
        <f t="shared" si="16"/>
        <v>0</v>
      </c>
      <c r="Z22" s="397">
        <f t="shared" si="16"/>
        <v>0</v>
      </c>
      <c r="AA22" s="397">
        <f t="shared" si="16"/>
        <v>0</v>
      </c>
      <c r="AB22" s="329">
        <f t="shared" si="16"/>
        <v>70663</v>
      </c>
      <c r="AC22" s="392">
        <f t="shared" si="16"/>
        <v>1055495</v>
      </c>
      <c r="AD22" s="475"/>
    </row>
    <row r="23" spans="1:32" s="205" customFormat="1" ht="12.75" customHeight="1" thickTop="1">
      <c r="A23" s="634" t="s">
        <v>75</v>
      </c>
      <c r="B23" s="635"/>
      <c r="C23" s="635"/>
      <c r="D23" s="635"/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5"/>
      <c r="P23" s="635"/>
      <c r="Q23" s="635"/>
      <c r="R23" s="635"/>
      <c r="S23" s="635"/>
      <c r="T23" s="635"/>
      <c r="U23" s="635"/>
      <c r="V23" s="635"/>
      <c r="W23" s="635"/>
      <c r="X23" s="635"/>
      <c r="Y23" s="635"/>
      <c r="Z23" s="635"/>
      <c r="AA23" s="636"/>
      <c r="AB23" s="710" t="s">
        <v>76</v>
      </c>
      <c r="AC23" s="711"/>
      <c r="AD23" s="476" t="s">
        <v>77</v>
      </c>
    </row>
    <row r="24" spans="1:32">
      <c r="A24" s="412"/>
      <c r="B24" s="347"/>
      <c r="C24" s="347"/>
      <c r="D24" s="423" t="s">
        <v>24</v>
      </c>
      <c r="E24" s="423" t="s">
        <v>78</v>
      </c>
      <c r="F24" s="424" t="s">
        <v>28</v>
      </c>
      <c r="G24" s="424" t="s">
        <v>78</v>
      </c>
      <c r="H24" s="424" t="s">
        <v>24</v>
      </c>
      <c r="I24" s="424" t="s">
        <v>78</v>
      </c>
      <c r="J24" s="424" t="s">
        <v>24</v>
      </c>
      <c r="K24" s="424" t="s">
        <v>78</v>
      </c>
      <c r="L24" s="424" t="s">
        <v>24</v>
      </c>
      <c r="M24" s="424" t="s">
        <v>78</v>
      </c>
      <c r="N24" s="424" t="s">
        <v>24</v>
      </c>
      <c r="O24" s="424" t="s">
        <v>78</v>
      </c>
      <c r="P24" s="424" t="s">
        <v>24</v>
      </c>
      <c r="Q24" s="424" t="s">
        <v>78</v>
      </c>
      <c r="R24" s="424" t="s">
        <v>24</v>
      </c>
      <c r="S24" s="424" t="s">
        <v>78</v>
      </c>
      <c r="T24" s="424" t="s">
        <v>24</v>
      </c>
      <c r="U24" s="424" t="s">
        <v>78</v>
      </c>
      <c r="V24" s="424" t="s">
        <v>24</v>
      </c>
      <c r="W24" s="424" t="s">
        <v>78</v>
      </c>
      <c r="X24" s="424" t="s">
        <v>24</v>
      </c>
      <c r="Y24" s="424" t="s">
        <v>78</v>
      </c>
      <c r="Z24" s="424" t="s">
        <v>24</v>
      </c>
      <c r="AA24" s="398" t="s">
        <v>78</v>
      </c>
      <c r="AB24" s="477" t="s">
        <v>24</v>
      </c>
      <c r="AC24" s="478" t="s">
        <v>78</v>
      </c>
      <c r="AD24" s="479"/>
    </row>
    <row r="25" spans="1:32">
      <c r="A25" s="425" t="s">
        <v>79</v>
      </c>
      <c r="B25" s="347"/>
      <c r="C25" s="347"/>
      <c r="D25" s="24">
        <v>115</v>
      </c>
      <c r="E25" s="426">
        <v>185</v>
      </c>
      <c r="F25" s="484">
        <v>126</v>
      </c>
      <c r="G25" s="426">
        <v>64</v>
      </c>
      <c r="H25" s="484">
        <v>172</v>
      </c>
      <c r="I25" s="427">
        <v>108</v>
      </c>
      <c r="J25" s="484">
        <v>30</v>
      </c>
      <c r="K25" s="426">
        <v>66</v>
      </c>
      <c r="L25" s="484">
        <v>203</v>
      </c>
      <c r="M25" s="426">
        <v>97</v>
      </c>
      <c r="N25" s="484">
        <v>19</v>
      </c>
      <c r="O25" s="426">
        <v>53</v>
      </c>
      <c r="P25" s="484">
        <v>7</v>
      </c>
      <c r="Q25" s="426">
        <v>132</v>
      </c>
      <c r="R25" s="484">
        <v>8</v>
      </c>
      <c r="S25" s="426">
        <v>70</v>
      </c>
      <c r="T25" s="17">
        <v>769</v>
      </c>
      <c r="U25" s="428">
        <v>98</v>
      </c>
      <c r="V25" s="291">
        <v>207</v>
      </c>
      <c r="W25" s="213">
        <v>77</v>
      </c>
      <c r="X25" s="480">
        <v>99</v>
      </c>
      <c r="Y25" s="215">
        <v>137</v>
      </c>
      <c r="Z25" s="485"/>
      <c r="AA25" s="399"/>
      <c r="AB25" s="217">
        <f t="shared" ref="AB25:AB31" si="17">SUM(D25+F25+H25+J25+X25+Z25+L25+N25+P25+R25+T25+V25)</f>
        <v>1755</v>
      </c>
      <c r="AC25" s="218">
        <f t="shared" ref="AC25:AC31" si="18">SUM(E25+G25+I25+K25+Y25+AA25+W25+U25+S25+Q25+O25+M25)</f>
        <v>1087</v>
      </c>
      <c r="AD25" s="626">
        <f>SUM(AB25+AB26+AC25+AC26)</f>
        <v>22116</v>
      </c>
    </row>
    <row r="26" spans="1:32" ht="15" customHeight="1">
      <c r="A26" s="429" t="s">
        <v>80</v>
      </c>
      <c r="B26" s="347"/>
      <c r="C26" s="347"/>
      <c r="D26" s="24">
        <v>853</v>
      </c>
      <c r="E26" s="426">
        <v>313</v>
      </c>
      <c r="F26" s="484">
        <v>2375</v>
      </c>
      <c r="G26" s="149">
        <v>236</v>
      </c>
      <c r="H26" s="484">
        <v>1791</v>
      </c>
      <c r="I26" s="427">
        <v>352</v>
      </c>
      <c r="J26" s="484">
        <v>1349</v>
      </c>
      <c r="K26" s="426">
        <v>210</v>
      </c>
      <c r="L26" s="484">
        <v>1983</v>
      </c>
      <c r="M26" s="426">
        <v>316</v>
      </c>
      <c r="N26" s="484">
        <v>2549</v>
      </c>
      <c r="O26" s="426">
        <v>167</v>
      </c>
      <c r="P26" s="484">
        <v>580</v>
      </c>
      <c r="Q26" s="426">
        <v>383</v>
      </c>
      <c r="R26" s="484">
        <v>354</v>
      </c>
      <c r="S26" s="426">
        <v>214</v>
      </c>
      <c r="T26" s="24">
        <v>1003</v>
      </c>
      <c r="U26" s="426">
        <v>282</v>
      </c>
      <c r="V26" s="114">
        <v>2016</v>
      </c>
      <c r="W26" s="220">
        <v>159</v>
      </c>
      <c r="X26" s="481">
        <v>1492</v>
      </c>
      <c r="Y26" s="220">
        <v>297</v>
      </c>
      <c r="Z26" s="484"/>
      <c r="AA26" s="400"/>
      <c r="AB26" s="319">
        <f t="shared" si="17"/>
        <v>16345</v>
      </c>
      <c r="AC26" s="337">
        <f t="shared" si="18"/>
        <v>2929</v>
      </c>
      <c r="AD26" s="627"/>
    </row>
    <row r="27" spans="1:32">
      <c r="A27" s="429" t="s">
        <v>81</v>
      </c>
      <c r="B27" s="347"/>
      <c r="C27" s="347"/>
      <c r="D27" s="24">
        <v>338</v>
      </c>
      <c r="E27" s="426">
        <v>131</v>
      </c>
      <c r="F27" s="486">
        <v>380</v>
      </c>
      <c r="G27" s="149">
        <v>88</v>
      </c>
      <c r="H27" s="486">
        <v>161</v>
      </c>
      <c r="I27" s="430">
        <v>147</v>
      </c>
      <c r="J27" s="484">
        <v>70</v>
      </c>
      <c r="K27" s="149">
        <v>108</v>
      </c>
      <c r="L27" s="484">
        <v>306</v>
      </c>
      <c r="M27" s="426">
        <v>79</v>
      </c>
      <c r="N27" s="484">
        <v>222</v>
      </c>
      <c r="O27" s="426">
        <v>51</v>
      </c>
      <c r="P27" s="484">
        <v>146</v>
      </c>
      <c r="Q27" s="426">
        <v>211</v>
      </c>
      <c r="R27" s="484">
        <v>118</v>
      </c>
      <c r="S27" s="426">
        <v>90</v>
      </c>
      <c r="T27" s="24">
        <v>64</v>
      </c>
      <c r="U27" s="426">
        <v>140</v>
      </c>
      <c r="V27" s="114">
        <v>485</v>
      </c>
      <c r="W27" s="220">
        <v>94</v>
      </c>
      <c r="X27" s="482">
        <v>408</v>
      </c>
      <c r="Y27" s="224">
        <v>206</v>
      </c>
      <c r="Z27" s="484"/>
      <c r="AA27" s="400"/>
      <c r="AB27" s="335">
        <f t="shared" si="17"/>
        <v>2698</v>
      </c>
      <c r="AC27" s="337">
        <f t="shared" si="18"/>
        <v>1345</v>
      </c>
      <c r="AD27" s="628">
        <f>SUM(AB27+AB28+AC27+AC28)</f>
        <v>8321</v>
      </c>
    </row>
    <row r="28" spans="1:32" ht="15" customHeight="1">
      <c r="A28" s="429" t="s">
        <v>82</v>
      </c>
      <c r="B28" s="347"/>
      <c r="C28" s="347"/>
      <c r="D28" s="24">
        <v>77</v>
      </c>
      <c r="E28" s="426">
        <v>164</v>
      </c>
      <c r="F28" s="486">
        <v>90</v>
      </c>
      <c r="G28" s="149">
        <v>139</v>
      </c>
      <c r="H28" s="486">
        <v>358</v>
      </c>
      <c r="I28" s="430">
        <v>180</v>
      </c>
      <c r="J28" s="484">
        <v>527</v>
      </c>
      <c r="K28" s="149">
        <v>233</v>
      </c>
      <c r="L28" s="484">
        <v>237</v>
      </c>
      <c r="M28" s="426">
        <v>233</v>
      </c>
      <c r="N28" s="484">
        <v>225</v>
      </c>
      <c r="O28" s="426">
        <v>76</v>
      </c>
      <c r="P28" s="484">
        <v>95</v>
      </c>
      <c r="Q28" s="426">
        <v>214</v>
      </c>
      <c r="R28" s="484">
        <v>135</v>
      </c>
      <c r="S28" s="426">
        <v>207</v>
      </c>
      <c r="T28" s="24">
        <v>215</v>
      </c>
      <c r="U28" s="426">
        <v>187</v>
      </c>
      <c r="V28" s="114">
        <v>181</v>
      </c>
      <c r="W28" s="220">
        <v>105</v>
      </c>
      <c r="X28" s="482">
        <v>116</v>
      </c>
      <c r="Y28" s="224">
        <v>284</v>
      </c>
      <c r="Z28" s="484"/>
      <c r="AA28" s="400"/>
      <c r="AB28" s="335">
        <f t="shared" si="17"/>
        <v>2256</v>
      </c>
      <c r="AC28" s="337">
        <f t="shared" si="18"/>
        <v>2022</v>
      </c>
      <c r="AD28" s="629"/>
    </row>
    <row r="29" spans="1:32">
      <c r="A29" s="429" t="s">
        <v>83</v>
      </c>
      <c r="B29" s="347"/>
      <c r="C29" s="347"/>
      <c r="D29" s="24">
        <v>290</v>
      </c>
      <c r="E29" s="426">
        <v>507</v>
      </c>
      <c r="F29" s="486">
        <v>205</v>
      </c>
      <c r="G29" s="149">
        <v>282</v>
      </c>
      <c r="H29" s="486">
        <v>358</v>
      </c>
      <c r="I29" s="430">
        <v>415</v>
      </c>
      <c r="J29" s="484">
        <v>316</v>
      </c>
      <c r="K29" s="149">
        <v>301</v>
      </c>
      <c r="L29" s="484">
        <v>323</v>
      </c>
      <c r="M29" s="426">
        <v>350</v>
      </c>
      <c r="N29" s="484">
        <v>287</v>
      </c>
      <c r="O29" s="426">
        <v>210</v>
      </c>
      <c r="P29" s="484">
        <v>706</v>
      </c>
      <c r="Q29" s="426">
        <v>524</v>
      </c>
      <c r="R29" s="484">
        <v>498</v>
      </c>
      <c r="S29" s="426">
        <v>292</v>
      </c>
      <c r="T29" s="24">
        <v>397</v>
      </c>
      <c r="U29" s="426">
        <v>266</v>
      </c>
      <c r="V29" s="114">
        <v>245</v>
      </c>
      <c r="W29" s="220">
        <v>263</v>
      </c>
      <c r="X29" s="482">
        <v>390</v>
      </c>
      <c r="Y29" s="224">
        <v>605</v>
      </c>
      <c r="Z29" s="484"/>
      <c r="AA29" s="400"/>
      <c r="AB29" s="335">
        <f t="shared" si="17"/>
        <v>4015</v>
      </c>
      <c r="AC29" s="337">
        <f t="shared" si="18"/>
        <v>4015</v>
      </c>
      <c r="AD29" s="225">
        <f>SUM(AB29:AC29)</f>
        <v>8030</v>
      </c>
    </row>
    <row r="30" spans="1:32">
      <c r="A30" s="429" t="s">
        <v>84</v>
      </c>
      <c r="B30" s="347"/>
      <c r="C30" s="347"/>
      <c r="D30" s="24">
        <v>1290</v>
      </c>
      <c r="E30" s="426">
        <v>1228</v>
      </c>
      <c r="F30" s="486">
        <v>1709</v>
      </c>
      <c r="G30" s="149">
        <v>843</v>
      </c>
      <c r="H30" s="486">
        <v>2619</v>
      </c>
      <c r="I30" s="430">
        <v>1250</v>
      </c>
      <c r="J30" s="484">
        <v>1386</v>
      </c>
      <c r="K30" s="149">
        <v>905</v>
      </c>
      <c r="L30" s="484">
        <v>1238</v>
      </c>
      <c r="M30" s="426">
        <v>1065</v>
      </c>
      <c r="N30" s="484">
        <v>1214</v>
      </c>
      <c r="O30" s="426">
        <v>659</v>
      </c>
      <c r="P30" s="484">
        <v>1936</v>
      </c>
      <c r="Q30" s="426">
        <v>1470</v>
      </c>
      <c r="R30" s="484">
        <v>1548</v>
      </c>
      <c r="S30" s="426">
        <v>955</v>
      </c>
      <c r="T30" s="24">
        <v>1648</v>
      </c>
      <c r="U30" s="426">
        <v>1443</v>
      </c>
      <c r="V30" s="114">
        <v>1554</v>
      </c>
      <c r="W30" s="220">
        <v>932</v>
      </c>
      <c r="X30" s="482">
        <v>1879</v>
      </c>
      <c r="Y30" s="224">
        <v>1305</v>
      </c>
      <c r="Z30" s="484"/>
      <c r="AA30" s="400"/>
      <c r="AB30" s="335">
        <f t="shared" si="17"/>
        <v>18021</v>
      </c>
      <c r="AC30" s="337">
        <f t="shared" si="18"/>
        <v>12055</v>
      </c>
      <c r="AD30" s="225">
        <f>SUM(AB30:AC30)</f>
        <v>30076</v>
      </c>
    </row>
    <row r="31" spans="1:32">
      <c r="A31" s="429" t="s">
        <v>85</v>
      </c>
      <c r="B31" s="347"/>
      <c r="C31" s="347"/>
      <c r="D31" s="24">
        <v>135</v>
      </c>
      <c r="E31" s="426">
        <v>189</v>
      </c>
      <c r="F31" s="486">
        <v>245</v>
      </c>
      <c r="G31" s="149">
        <v>108</v>
      </c>
      <c r="H31" s="486">
        <v>728</v>
      </c>
      <c r="I31" s="430">
        <v>276</v>
      </c>
      <c r="J31" s="484">
        <v>332</v>
      </c>
      <c r="K31" s="149">
        <v>116</v>
      </c>
      <c r="L31" s="484">
        <v>375</v>
      </c>
      <c r="M31" s="426">
        <v>177</v>
      </c>
      <c r="N31" s="484">
        <v>327</v>
      </c>
      <c r="O31" s="426">
        <v>107</v>
      </c>
      <c r="P31" s="484">
        <v>927</v>
      </c>
      <c r="Q31" s="426">
        <v>290</v>
      </c>
      <c r="R31" s="484">
        <v>864</v>
      </c>
      <c r="S31" s="426">
        <v>186</v>
      </c>
      <c r="T31" s="431">
        <v>692</v>
      </c>
      <c r="U31" s="432">
        <v>313</v>
      </c>
      <c r="V31" s="125">
        <v>387</v>
      </c>
      <c r="W31" s="226">
        <v>112</v>
      </c>
      <c r="X31" s="228">
        <v>260</v>
      </c>
      <c r="Y31" s="229">
        <v>307</v>
      </c>
      <c r="Z31" s="433"/>
      <c r="AA31" s="401"/>
      <c r="AB31" s="336">
        <f t="shared" si="17"/>
        <v>5272</v>
      </c>
      <c r="AC31" s="338">
        <f t="shared" si="18"/>
        <v>2181</v>
      </c>
      <c r="AD31" s="231">
        <f>SUM(AB31:AC31)</f>
        <v>7453</v>
      </c>
    </row>
    <row r="32" spans="1:32" ht="15" thickBot="1">
      <c r="A32" s="434"/>
      <c r="B32" s="435"/>
      <c r="C32" s="435"/>
      <c r="D32" s="106">
        <f t="shared" ref="D32:W32" si="19">SUM(D25:D31)</f>
        <v>3098</v>
      </c>
      <c r="E32" s="436">
        <f t="shared" si="19"/>
        <v>2717</v>
      </c>
      <c r="F32" s="487">
        <f t="shared" si="19"/>
        <v>5130</v>
      </c>
      <c r="G32" s="437">
        <f t="shared" si="19"/>
        <v>1760</v>
      </c>
      <c r="H32" s="487">
        <f t="shared" si="19"/>
        <v>6187</v>
      </c>
      <c r="I32" s="437">
        <f t="shared" si="19"/>
        <v>2728</v>
      </c>
      <c r="J32" s="438">
        <f t="shared" si="19"/>
        <v>4010</v>
      </c>
      <c r="K32" s="437">
        <f t="shared" si="19"/>
        <v>1939</v>
      </c>
      <c r="L32" s="438">
        <f t="shared" si="19"/>
        <v>4665</v>
      </c>
      <c r="M32" s="437">
        <f t="shared" si="19"/>
        <v>2317</v>
      </c>
      <c r="N32" s="438">
        <f t="shared" si="19"/>
        <v>4843</v>
      </c>
      <c r="O32" s="437">
        <f t="shared" si="19"/>
        <v>1323</v>
      </c>
      <c r="P32" s="438">
        <f t="shared" si="19"/>
        <v>4397</v>
      </c>
      <c r="Q32" s="437">
        <f t="shared" si="19"/>
        <v>3224</v>
      </c>
      <c r="R32" s="438">
        <f t="shared" si="19"/>
        <v>3525</v>
      </c>
      <c r="S32" s="437">
        <f t="shared" si="19"/>
        <v>2014</v>
      </c>
      <c r="T32" s="438">
        <f t="shared" si="19"/>
        <v>4788</v>
      </c>
      <c r="U32" s="437">
        <f t="shared" si="19"/>
        <v>2729</v>
      </c>
      <c r="V32" s="438">
        <f t="shared" si="19"/>
        <v>5075</v>
      </c>
      <c r="W32" s="437">
        <f t="shared" si="19"/>
        <v>1742</v>
      </c>
      <c r="X32" s="438">
        <f>SUM(X25:X31)</f>
        <v>4644</v>
      </c>
      <c r="Y32" s="436">
        <f>SUM(Y25:Y31)</f>
        <v>3141</v>
      </c>
      <c r="Z32" s="438">
        <f>SUM(Z25:Z31)</f>
        <v>0</v>
      </c>
      <c r="AA32" s="402">
        <f>SUM(AA25:AA31)</f>
        <v>0</v>
      </c>
      <c r="AB32" s="238">
        <f>SUM(AB25:AB31)</f>
        <v>50362</v>
      </c>
      <c r="AC32" s="239">
        <f>SUM(E32+G32+I32+K32+Y32+AA32+M32+O32+Q32+S32+U32+W32)</f>
        <v>25634</v>
      </c>
      <c r="AD32" s="240">
        <f>SUM(AB32:AC32)</f>
        <v>75996</v>
      </c>
    </row>
    <row r="33" spans="1:30" ht="15" thickTop="1">
      <c r="A33" s="439" t="s">
        <v>86</v>
      </c>
      <c r="B33" s="440"/>
      <c r="C33" s="440"/>
      <c r="D33" s="659">
        <v>3</v>
      </c>
      <c r="E33" s="660"/>
      <c r="F33" s="641">
        <v>1</v>
      </c>
      <c r="G33" s="642"/>
      <c r="H33" s="641">
        <v>6</v>
      </c>
      <c r="I33" s="642"/>
      <c r="J33" s="643">
        <v>5</v>
      </c>
      <c r="K33" s="644"/>
      <c r="L33" s="643">
        <v>2</v>
      </c>
      <c r="M33" s="645"/>
      <c r="N33" s="643">
        <v>1</v>
      </c>
      <c r="O33" s="656"/>
      <c r="P33" s="647"/>
      <c r="Q33" s="647"/>
      <c r="R33" s="643"/>
      <c r="S33" s="645"/>
      <c r="T33" s="661"/>
      <c r="U33" s="662"/>
      <c r="V33" s="661"/>
      <c r="W33" s="662"/>
      <c r="X33" s="663"/>
      <c r="Y33" s="663"/>
      <c r="Z33" s="663"/>
      <c r="AA33" s="664"/>
      <c r="AB33" s="708">
        <f>SUM(D33:AA33)</f>
        <v>18</v>
      </c>
      <c r="AC33" s="709"/>
      <c r="AD33" s="182"/>
    </row>
    <row r="34" spans="1:30">
      <c r="A34" s="441" t="s">
        <v>87</v>
      </c>
      <c r="B34" s="347"/>
      <c r="C34" s="347"/>
      <c r="D34" s="643">
        <v>18</v>
      </c>
      <c r="E34" s="644"/>
      <c r="F34" s="641">
        <v>11</v>
      </c>
      <c r="G34" s="642"/>
      <c r="H34" s="641">
        <v>25</v>
      </c>
      <c r="I34" s="642"/>
      <c r="J34" s="643"/>
      <c r="K34" s="644"/>
      <c r="L34" s="643">
        <v>2</v>
      </c>
      <c r="M34" s="645"/>
      <c r="N34" s="643">
        <v>1</v>
      </c>
      <c r="O34" s="656"/>
      <c r="P34" s="647"/>
      <c r="Q34" s="647"/>
      <c r="R34" s="643">
        <v>5</v>
      </c>
      <c r="S34" s="645"/>
      <c r="T34" s="648">
        <v>1</v>
      </c>
      <c r="U34" s="649"/>
      <c r="V34" s="648"/>
      <c r="W34" s="649"/>
      <c r="X34" s="647"/>
      <c r="Y34" s="657"/>
      <c r="Z34" s="647"/>
      <c r="AA34" s="643"/>
      <c r="AB34" s="639">
        <f t="shared" ref="AB34:AB40" si="20">SUM(D34:AA34)</f>
        <v>63</v>
      </c>
      <c r="AC34" s="640"/>
      <c r="AD34" s="278">
        <f>SUM(AC25:AC31)</f>
        <v>25634</v>
      </c>
    </row>
    <row r="35" spans="1:30">
      <c r="A35" s="425" t="s">
        <v>88</v>
      </c>
      <c r="B35" s="347"/>
      <c r="C35" s="347"/>
      <c r="D35" s="641">
        <v>103</v>
      </c>
      <c r="E35" s="642"/>
      <c r="F35" s="641">
        <v>148</v>
      </c>
      <c r="G35" s="642"/>
      <c r="H35" s="641">
        <v>168</v>
      </c>
      <c r="I35" s="642"/>
      <c r="J35" s="643">
        <v>117</v>
      </c>
      <c r="K35" s="644"/>
      <c r="L35" s="643">
        <v>181</v>
      </c>
      <c r="M35" s="645"/>
      <c r="N35" s="643">
        <v>197</v>
      </c>
      <c r="O35" s="656"/>
      <c r="P35" s="647">
        <v>419</v>
      </c>
      <c r="Q35" s="647"/>
      <c r="R35" s="643">
        <v>252</v>
      </c>
      <c r="S35" s="645"/>
      <c r="T35" s="648">
        <v>201</v>
      </c>
      <c r="U35" s="649"/>
      <c r="V35" s="648"/>
      <c r="W35" s="649"/>
      <c r="X35" s="646"/>
      <c r="Y35" s="646"/>
      <c r="Z35" s="647"/>
      <c r="AA35" s="643"/>
      <c r="AB35" s="639">
        <f t="shared" si="20"/>
        <v>1786</v>
      </c>
      <c r="AC35" s="640"/>
      <c r="AD35" s="182"/>
    </row>
    <row r="36" spans="1:30">
      <c r="A36" s="425" t="s">
        <v>89</v>
      </c>
      <c r="B36" s="347"/>
      <c r="C36" s="347"/>
      <c r="D36" s="641">
        <v>8</v>
      </c>
      <c r="E36" s="642"/>
      <c r="F36" s="641">
        <v>47</v>
      </c>
      <c r="G36" s="642"/>
      <c r="H36" s="641">
        <v>24</v>
      </c>
      <c r="I36" s="642"/>
      <c r="J36" s="643">
        <v>8</v>
      </c>
      <c r="K36" s="644"/>
      <c r="L36" s="643">
        <v>90</v>
      </c>
      <c r="M36" s="645"/>
      <c r="N36" s="643">
        <v>66</v>
      </c>
      <c r="O36" s="656"/>
      <c r="P36" s="647"/>
      <c r="Q36" s="647"/>
      <c r="R36" s="643">
        <v>11</v>
      </c>
      <c r="S36" s="645"/>
      <c r="T36" s="648">
        <v>38</v>
      </c>
      <c r="U36" s="649"/>
      <c r="V36" s="648"/>
      <c r="W36" s="649"/>
      <c r="X36" s="647"/>
      <c r="Y36" s="647"/>
      <c r="Z36" s="647"/>
      <c r="AA36" s="643"/>
      <c r="AB36" s="639">
        <f t="shared" si="20"/>
        <v>292</v>
      </c>
      <c r="AC36" s="640"/>
      <c r="AD36" s="182"/>
    </row>
    <row r="37" spans="1:30">
      <c r="A37" s="442" t="s">
        <v>90</v>
      </c>
      <c r="B37" s="347"/>
      <c r="C37" s="347"/>
      <c r="D37" s="646">
        <v>23</v>
      </c>
      <c r="E37" s="646"/>
      <c r="F37" s="646">
        <v>23</v>
      </c>
      <c r="G37" s="646"/>
      <c r="H37" s="646">
        <v>40</v>
      </c>
      <c r="I37" s="646"/>
      <c r="J37" s="647">
        <v>26</v>
      </c>
      <c r="K37" s="647"/>
      <c r="L37" s="647">
        <v>25</v>
      </c>
      <c r="M37" s="647"/>
      <c r="N37" s="647">
        <v>36</v>
      </c>
      <c r="O37" s="647"/>
      <c r="P37" s="647">
        <v>33</v>
      </c>
      <c r="Q37" s="647"/>
      <c r="R37" s="647">
        <v>34</v>
      </c>
      <c r="S37" s="647"/>
      <c r="T37" s="647">
        <v>35</v>
      </c>
      <c r="U37" s="647"/>
      <c r="V37" s="647"/>
      <c r="W37" s="647"/>
      <c r="X37" s="647"/>
      <c r="Y37" s="647"/>
      <c r="Z37" s="647"/>
      <c r="AA37" s="647"/>
      <c r="AB37" s="657">
        <f t="shared" si="20"/>
        <v>275</v>
      </c>
      <c r="AC37" s="668"/>
      <c r="AD37" s="182"/>
    </row>
    <row r="38" spans="1:30" ht="15">
      <c r="A38" s="442" t="s">
        <v>68</v>
      </c>
      <c r="B38" s="347"/>
      <c r="C38" s="347"/>
      <c r="D38" s="646">
        <v>615</v>
      </c>
      <c r="E38" s="646"/>
      <c r="F38" s="646">
        <v>1831</v>
      </c>
      <c r="G38" s="646"/>
      <c r="H38" s="646">
        <v>1150</v>
      </c>
      <c r="I38" s="646"/>
      <c r="J38" s="647">
        <v>905</v>
      </c>
      <c r="K38" s="647"/>
      <c r="L38" s="647">
        <v>1538</v>
      </c>
      <c r="M38" s="647"/>
      <c r="N38" s="647">
        <v>2122</v>
      </c>
      <c r="O38" s="647"/>
      <c r="P38" s="647"/>
      <c r="Q38" s="647"/>
      <c r="R38" s="647"/>
      <c r="S38" s="647"/>
      <c r="T38" s="647"/>
      <c r="U38" s="647"/>
      <c r="V38" s="647"/>
      <c r="W38" s="647"/>
      <c r="X38" s="647"/>
      <c r="Y38" s="647"/>
      <c r="Z38" s="647"/>
      <c r="AA38" s="647"/>
      <c r="AB38" s="657">
        <f t="shared" si="20"/>
        <v>8161</v>
      </c>
      <c r="AC38" s="668"/>
      <c r="AD38" s="246"/>
    </row>
    <row r="39" spans="1:30" ht="15">
      <c r="A39" s="442" t="s">
        <v>102</v>
      </c>
      <c r="B39" s="347"/>
      <c r="C39" s="347"/>
      <c r="D39" s="670"/>
      <c r="E39" s="670"/>
      <c r="F39" s="670"/>
      <c r="G39" s="670"/>
      <c r="H39" s="670"/>
      <c r="I39" s="670"/>
      <c r="J39" s="650"/>
      <c r="K39" s="650"/>
      <c r="L39" s="650"/>
      <c r="M39" s="650"/>
      <c r="N39" s="650"/>
      <c r="O39" s="650"/>
      <c r="P39" s="650"/>
      <c r="Q39" s="650"/>
      <c r="R39" s="650">
        <v>14</v>
      </c>
      <c r="S39" s="650"/>
      <c r="T39" s="653"/>
      <c r="U39" s="654"/>
      <c r="V39" s="653"/>
      <c r="W39" s="654"/>
      <c r="X39" s="653"/>
      <c r="Y39" s="654"/>
      <c r="Z39" s="653"/>
      <c r="AA39" s="654"/>
      <c r="AB39" s="657">
        <f t="shared" si="20"/>
        <v>14</v>
      </c>
      <c r="AC39" s="668"/>
      <c r="AD39" s="246"/>
    </row>
    <row r="40" spans="1:30" ht="15" thickBot="1">
      <c r="A40" s="442"/>
      <c r="B40" s="347"/>
      <c r="C40" s="347"/>
      <c r="D40" s="669">
        <f>SUM(D33:E38)</f>
        <v>770</v>
      </c>
      <c r="E40" s="669"/>
      <c r="F40" s="669">
        <f>SUM(F33:G38)</f>
        <v>2061</v>
      </c>
      <c r="G40" s="669"/>
      <c r="H40" s="669">
        <f>SUM(H33:I38)</f>
        <v>1413</v>
      </c>
      <c r="I40" s="669"/>
      <c r="J40" s="669">
        <f>SUM(J33:K38)</f>
        <v>1061</v>
      </c>
      <c r="K40" s="669"/>
      <c r="L40" s="669">
        <f>SUM(L33:M38)</f>
        <v>1838</v>
      </c>
      <c r="M40" s="669"/>
      <c r="N40" s="669">
        <f>SUM(N33:O38)</f>
        <v>2423</v>
      </c>
      <c r="O40" s="669"/>
      <c r="P40" s="669">
        <f>SUM(P33:Q38)</f>
        <v>452</v>
      </c>
      <c r="Q40" s="669"/>
      <c r="R40" s="669">
        <f>SUM(R33:S39)</f>
        <v>316</v>
      </c>
      <c r="S40" s="669"/>
      <c r="T40" s="669">
        <f>SUM(T33:U38)</f>
        <v>275</v>
      </c>
      <c r="U40" s="669"/>
      <c r="V40" s="669">
        <f>SUM(V33:W38)</f>
        <v>0</v>
      </c>
      <c r="W40" s="669"/>
      <c r="X40" s="669">
        <f>SUM(X33:Y38)</f>
        <v>0</v>
      </c>
      <c r="Y40" s="669"/>
      <c r="Z40" s="669">
        <f>SUM(Z33:AA38)</f>
        <v>0</v>
      </c>
      <c r="AA40" s="669"/>
      <c r="AB40" s="673">
        <f t="shared" si="20"/>
        <v>10609</v>
      </c>
      <c r="AC40" s="674"/>
      <c r="AD40" s="247">
        <f>SUM(D40:AA40)</f>
        <v>10609</v>
      </c>
    </row>
    <row r="41" spans="1:30" ht="15.75" thickTop="1">
      <c r="A41" s="675" t="s">
        <v>51</v>
      </c>
      <c r="B41" s="676"/>
      <c r="C41" s="676"/>
      <c r="D41" s="676"/>
      <c r="E41" s="676"/>
      <c r="F41" s="676"/>
      <c r="G41" s="676"/>
      <c r="H41" s="676"/>
      <c r="I41" s="676"/>
      <c r="J41" s="676"/>
      <c r="K41" s="676"/>
      <c r="L41" s="676"/>
      <c r="M41" s="676"/>
      <c r="N41" s="676"/>
      <c r="O41" s="676"/>
      <c r="P41" s="676"/>
      <c r="Q41" s="676"/>
      <c r="R41" s="676"/>
      <c r="S41" s="676"/>
      <c r="T41" s="676"/>
      <c r="U41" s="676"/>
      <c r="V41" s="676"/>
      <c r="W41" s="676"/>
      <c r="X41" s="676"/>
      <c r="Y41" s="676"/>
      <c r="Z41" s="676"/>
      <c r="AA41" s="676"/>
      <c r="AB41" s="677"/>
      <c r="AC41" s="678"/>
      <c r="AD41" s="248"/>
    </row>
    <row r="42" spans="1:30" ht="15">
      <c r="A42" s="679" t="s">
        <v>91</v>
      </c>
      <c r="B42" s="680"/>
      <c r="C42" s="680"/>
      <c r="D42" s="26">
        <f>SUM(D8+D9+D14+D15+D5+D7+D6+D16)</f>
        <v>4693</v>
      </c>
      <c r="E42" s="26"/>
      <c r="F42" s="26">
        <f t="shared" ref="F42:Z42" si="21">SUM(F8+F9+F14+F15+F5+F7+F6+F16)</f>
        <v>5417</v>
      </c>
      <c r="G42" s="26"/>
      <c r="H42" s="26">
        <f t="shared" si="21"/>
        <v>6111</v>
      </c>
      <c r="I42" s="26"/>
      <c r="J42" s="26">
        <f t="shared" si="21"/>
        <v>4240</v>
      </c>
      <c r="K42" s="26"/>
      <c r="L42" s="26">
        <f t="shared" si="21"/>
        <v>5511</v>
      </c>
      <c r="M42" s="26"/>
      <c r="N42" s="26">
        <f t="shared" si="21"/>
        <v>4819</v>
      </c>
      <c r="O42" s="26"/>
      <c r="P42" s="26">
        <f t="shared" si="21"/>
        <v>5549</v>
      </c>
      <c r="Q42" s="26"/>
      <c r="R42" s="26">
        <f t="shared" si="21"/>
        <v>3628</v>
      </c>
      <c r="S42" s="26"/>
      <c r="T42" s="26">
        <f t="shared" si="21"/>
        <v>4524</v>
      </c>
      <c r="U42" s="26"/>
      <c r="V42" s="26">
        <f t="shared" si="21"/>
        <v>0</v>
      </c>
      <c r="W42" s="26"/>
      <c r="X42" s="26">
        <f t="shared" si="21"/>
        <v>0</v>
      </c>
      <c r="Y42" s="26"/>
      <c r="Z42" s="26">
        <f t="shared" si="21"/>
        <v>0</v>
      </c>
      <c r="AA42" s="403"/>
      <c r="AB42" s="704">
        <f>SUM(D42+F42+H42+J42+X42+Z42+L42)</f>
        <v>25972</v>
      </c>
      <c r="AC42" s="705"/>
      <c r="AD42" s="248"/>
    </row>
    <row r="43" spans="1:30" ht="15">
      <c r="A43" s="683" t="s">
        <v>53</v>
      </c>
      <c r="B43" s="684"/>
      <c r="C43" s="684"/>
      <c r="D43" s="26">
        <f>SUM(D10+D11+D5+D14+D15+D16+D7+D6)</f>
        <v>4804</v>
      </c>
      <c r="E43" s="26"/>
      <c r="F43" s="26">
        <f t="shared" ref="F43:Z43" si="22">SUM(F10+F11+F5+F14+F15+F16+F7+F6)</f>
        <v>5448</v>
      </c>
      <c r="G43" s="26"/>
      <c r="H43" s="26">
        <f t="shared" si="22"/>
        <v>6138</v>
      </c>
      <c r="I43" s="26"/>
      <c r="J43" s="26">
        <f t="shared" si="22"/>
        <v>4276</v>
      </c>
      <c r="K43" s="26"/>
      <c r="L43" s="26">
        <f t="shared" si="22"/>
        <v>5513</v>
      </c>
      <c r="M43" s="26"/>
      <c r="N43" s="26">
        <f t="shared" si="22"/>
        <v>4908</v>
      </c>
      <c r="O43" s="26"/>
      <c r="P43" s="26">
        <f t="shared" si="22"/>
        <v>5589</v>
      </c>
      <c r="Q43" s="26"/>
      <c r="R43" s="26">
        <f t="shared" si="22"/>
        <v>3646</v>
      </c>
      <c r="S43" s="26"/>
      <c r="T43" s="26">
        <f t="shared" si="22"/>
        <v>4616</v>
      </c>
      <c r="U43" s="26"/>
      <c r="V43" s="26">
        <f t="shared" si="22"/>
        <v>0</v>
      </c>
      <c r="W43" s="26"/>
      <c r="X43" s="26">
        <f t="shared" si="22"/>
        <v>0</v>
      </c>
      <c r="Y43" s="26"/>
      <c r="Z43" s="26">
        <f t="shared" si="22"/>
        <v>0</v>
      </c>
      <c r="AA43" s="403"/>
      <c r="AB43" s="704">
        <f>SUM(D43+F43+H43+J43+X43+Z43+L43)</f>
        <v>26179</v>
      </c>
      <c r="AC43" s="705"/>
      <c r="AD43" s="248"/>
    </row>
    <row r="44" spans="1:30" ht="15">
      <c r="A44" s="685" t="s">
        <v>54</v>
      </c>
      <c r="B44" s="686"/>
      <c r="C44" s="686"/>
      <c r="D44" s="443">
        <f>SUM(D12+D13+D14+D15+D16+D5+D7+D6)</f>
        <v>5662</v>
      </c>
      <c r="E44" s="443"/>
      <c r="F44" s="443">
        <f t="shared" ref="F44:Z44" si="23">SUM(F12+F13+F14+F15+F16+F5+F7+F6)</f>
        <v>6669</v>
      </c>
      <c r="G44" s="443"/>
      <c r="H44" s="443">
        <f t="shared" si="23"/>
        <v>8748</v>
      </c>
      <c r="I44" s="443"/>
      <c r="J44" s="443">
        <f t="shared" si="23"/>
        <v>5775</v>
      </c>
      <c r="K44" s="443"/>
      <c r="L44" s="443">
        <f t="shared" si="23"/>
        <v>6816</v>
      </c>
      <c r="M44" s="443"/>
      <c r="N44" s="443">
        <f t="shared" si="23"/>
        <v>6043</v>
      </c>
      <c r="O44" s="443"/>
      <c r="P44" s="443">
        <f t="shared" si="23"/>
        <v>7527</v>
      </c>
      <c r="Q44" s="443"/>
      <c r="R44" s="443">
        <f t="shared" si="23"/>
        <v>5417</v>
      </c>
      <c r="S44" s="443"/>
      <c r="T44" s="443">
        <f t="shared" si="23"/>
        <v>7405</v>
      </c>
      <c r="U44" s="443"/>
      <c r="V44" s="443">
        <f t="shared" si="23"/>
        <v>0</v>
      </c>
      <c r="W44" s="443"/>
      <c r="X44" s="443">
        <f t="shared" si="23"/>
        <v>0</v>
      </c>
      <c r="Y44" s="443"/>
      <c r="Z44" s="443">
        <f t="shared" si="23"/>
        <v>0</v>
      </c>
      <c r="AA44" s="404"/>
      <c r="AB44" s="706">
        <f>SUM(D44+F44+H44+J44+X44+Z44+L44)</f>
        <v>33670</v>
      </c>
      <c r="AC44" s="707"/>
      <c r="AD44" s="248"/>
    </row>
    <row r="45" spans="1:30">
      <c r="A45" s="444" t="s">
        <v>55</v>
      </c>
      <c r="B45" s="445"/>
      <c r="C45" s="446"/>
      <c r="D45" s="447">
        <f>SUM(D42:D44)</f>
        <v>15159</v>
      </c>
      <c r="E45" s="448"/>
      <c r="F45" s="447">
        <f>SUM(F42:F44)</f>
        <v>17534</v>
      </c>
      <c r="G45" s="449"/>
      <c r="H45" s="447">
        <f>SUM(H42:H44)</f>
        <v>20997</v>
      </c>
      <c r="I45" s="448"/>
      <c r="J45" s="447">
        <f>SUM(J42:J44)</f>
        <v>14291</v>
      </c>
      <c r="K45" s="447"/>
      <c r="L45" s="447">
        <f t="shared" ref="L45:V45" si="24">SUM(L42:L44)</f>
        <v>17840</v>
      </c>
      <c r="M45" s="447"/>
      <c r="N45" s="447">
        <f t="shared" si="24"/>
        <v>15770</v>
      </c>
      <c r="O45" s="447"/>
      <c r="P45" s="447">
        <f t="shared" si="24"/>
        <v>18665</v>
      </c>
      <c r="Q45" s="447"/>
      <c r="R45" s="447">
        <f t="shared" si="24"/>
        <v>12691</v>
      </c>
      <c r="S45" s="447"/>
      <c r="T45" s="447">
        <f t="shared" si="24"/>
        <v>16545</v>
      </c>
      <c r="U45" s="447"/>
      <c r="V45" s="447">
        <f t="shared" si="24"/>
        <v>0</v>
      </c>
      <c r="W45" s="448"/>
      <c r="X45" s="447">
        <f>SUM(X42:X44)</f>
        <v>0</v>
      </c>
      <c r="Y45" s="448"/>
      <c r="Z45" s="447">
        <f>SUM(Z42:Z44)</f>
        <v>0</v>
      </c>
      <c r="AA45" s="405"/>
      <c r="AB45" s="702">
        <f>SUM(AB42:AB44)</f>
        <v>85821</v>
      </c>
      <c r="AC45" s="703"/>
      <c r="AD45" s="247">
        <f>SUM(D45:Z45)</f>
        <v>149492</v>
      </c>
    </row>
    <row r="46" spans="1:30" ht="15">
      <c r="A46" s="631" t="s">
        <v>92</v>
      </c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/>
      <c r="X46" s="632"/>
      <c r="Y46" s="632"/>
      <c r="Z46" s="632"/>
      <c r="AA46" s="633"/>
      <c r="AB46" s="450"/>
      <c r="AC46" s="450"/>
      <c r="AD46" s="248"/>
    </row>
    <row r="47" spans="1:30" ht="15">
      <c r="A47" s="451" t="s">
        <v>45</v>
      </c>
      <c r="B47" s="452"/>
      <c r="C47" s="259"/>
      <c r="D47" s="79">
        <v>42</v>
      </c>
      <c r="E47" s="80"/>
      <c r="F47" s="79">
        <v>93</v>
      </c>
      <c r="G47" s="80"/>
      <c r="H47" s="79">
        <v>177</v>
      </c>
      <c r="I47" s="80"/>
      <c r="J47" s="79">
        <v>60</v>
      </c>
      <c r="K47" s="80"/>
      <c r="L47" s="81">
        <v>118</v>
      </c>
      <c r="M47" s="80"/>
      <c r="N47" s="81">
        <v>42</v>
      </c>
      <c r="O47" s="80"/>
      <c r="P47" s="82">
        <v>488</v>
      </c>
      <c r="Q47" s="80"/>
      <c r="R47" s="83">
        <v>504</v>
      </c>
      <c r="S47" s="453"/>
      <c r="T47" s="454">
        <v>225</v>
      </c>
      <c r="U47" s="453"/>
      <c r="V47" s="455"/>
      <c r="W47" s="453"/>
      <c r="X47" s="456"/>
      <c r="Y47" s="457"/>
      <c r="Z47" s="456"/>
      <c r="AA47" s="265"/>
      <c r="AB47" s="458">
        <f>SUM(D47+F47+H47+J47+X47+Z47+L47)</f>
        <v>490</v>
      </c>
      <c r="AC47" s="265"/>
      <c r="AD47" s="248"/>
    </row>
    <row r="48" spans="1:30" ht="15">
      <c r="A48" s="412" t="s">
        <v>41</v>
      </c>
      <c r="B48" s="414"/>
      <c r="C48" s="78"/>
      <c r="D48" s="79"/>
      <c r="E48" s="80"/>
      <c r="F48" s="79">
        <v>257</v>
      </c>
      <c r="G48" s="80"/>
      <c r="H48" s="79">
        <v>496</v>
      </c>
      <c r="I48" s="80"/>
      <c r="J48" s="79">
        <v>780</v>
      </c>
      <c r="K48" s="80"/>
      <c r="L48" s="81"/>
      <c r="M48" s="80"/>
      <c r="N48" s="81">
        <v>55</v>
      </c>
      <c r="O48" s="80"/>
      <c r="P48" s="82">
        <v>543</v>
      </c>
      <c r="Q48" s="80"/>
      <c r="R48" s="83">
        <v>229</v>
      </c>
      <c r="S48" s="80"/>
      <c r="T48" s="82">
        <v>785</v>
      </c>
      <c r="U48" s="80"/>
      <c r="V48" s="83"/>
      <c r="W48" s="80"/>
      <c r="X48" s="79"/>
      <c r="Y48" s="85"/>
      <c r="Z48" s="79"/>
      <c r="AA48" s="86"/>
      <c r="AB48" s="459">
        <f>SUM(D48+F48+H48+J48+X48+Z48+L48)</f>
        <v>1533</v>
      </c>
      <c r="AC48" s="86"/>
      <c r="AD48" s="248"/>
    </row>
    <row r="49" spans="1:30" ht="15">
      <c r="A49" s="412" t="s">
        <v>93</v>
      </c>
      <c r="B49" s="414"/>
      <c r="C49" s="78"/>
      <c r="D49" s="79">
        <v>280</v>
      </c>
      <c r="E49" s="80"/>
      <c r="F49" s="79">
        <v>1000</v>
      </c>
      <c r="G49" s="80"/>
      <c r="H49" s="79">
        <v>1059</v>
      </c>
      <c r="I49" s="80"/>
      <c r="J49" s="79">
        <v>627</v>
      </c>
      <c r="K49" s="80"/>
      <c r="L49" s="81">
        <v>933</v>
      </c>
      <c r="M49" s="80"/>
      <c r="N49" s="81">
        <v>1673</v>
      </c>
      <c r="O49" s="80"/>
      <c r="P49" s="82">
        <v>1657</v>
      </c>
      <c r="Q49" s="80"/>
      <c r="R49" s="83">
        <v>782</v>
      </c>
      <c r="S49" s="80"/>
      <c r="T49" s="82">
        <v>1460</v>
      </c>
      <c r="U49" s="80"/>
      <c r="V49" s="83"/>
      <c r="W49" s="80"/>
      <c r="X49" s="79"/>
      <c r="Y49" s="85"/>
      <c r="Z49" s="79"/>
      <c r="AA49" s="86"/>
      <c r="AB49" s="459">
        <f>SUM(D49+F49+H49+J49+X49+Z49+L49)</f>
        <v>3899</v>
      </c>
      <c r="AC49" s="86"/>
      <c r="AD49" s="248"/>
    </row>
    <row r="50" spans="1:30" ht="15" thickBot="1">
      <c r="A50" s="460" t="s">
        <v>95</v>
      </c>
      <c r="B50" s="461"/>
      <c r="C50" s="273"/>
      <c r="D50" s="462">
        <f>SUM(D47:D49)</f>
        <v>322</v>
      </c>
      <c r="E50" s="462"/>
      <c r="F50" s="462">
        <f>SUM(F47:F49)</f>
        <v>1350</v>
      </c>
      <c r="G50" s="462"/>
      <c r="H50" s="462">
        <f>SUM(H47:H49)</f>
        <v>1732</v>
      </c>
      <c r="I50" s="462"/>
      <c r="J50" s="462">
        <f>SUM(J47:J49)</f>
        <v>1467</v>
      </c>
      <c r="K50" s="462"/>
      <c r="L50" s="462">
        <f>SUM(L47:L49)</f>
        <v>1051</v>
      </c>
      <c r="M50" s="462"/>
      <c r="N50" s="462">
        <f>SUM(N47:N49)</f>
        <v>1770</v>
      </c>
      <c r="O50" s="462"/>
      <c r="P50" s="462">
        <f>SUM(P47:P49)</f>
        <v>2688</v>
      </c>
      <c r="Q50" s="462"/>
      <c r="R50" s="462">
        <f>SUM(R47:R49)</f>
        <v>1515</v>
      </c>
      <c r="S50" s="462"/>
      <c r="T50" s="462">
        <f>SUM(T47:T49)</f>
        <v>2470</v>
      </c>
      <c r="U50" s="462"/>
      <c r="V50" s="463">
        <f>SUM(V47:V49)</f>
        <v>0</v>
      </c>
      <c r="W50" s="462"/>
      <c r="X50" s="462">
        <f>SUM(X47:X49)</f>
        <v>0</v>
      </c>
      <c r="Y50" s="462"/>
      <c r="Z50" s="462">
        <f>SUM(Z47:Z49)</f>
        <v>0</v>
      </c>
      <c r="AA50" s="406"/>
      <c r="AB50" s="464">
        <f>SUM(AB47:AB49)</f>
        <v>5922</v>
      </c>
      <c r="AC50" s="277"/>
      <c r="AD50" s="278">
        <f>SUM(D50:AA50)</f>
        <v>14365</v>
      </c>
    </row>
    <row r="51" spans="1:30" ht="15.75" thickTop="1">
      <c r="A51" s="279"/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407"/>
      <c r="AB51" s="280"/>
      <c r="AC51" s="280"/>
      <c r="AD51" s="281"/>
    </row>
  </sheetData>
  <mergeCells count="144">
    <mergeCell ref="D3:E3"/>
    <mergeCell ref="F3:G3"/>
    <mergeCell ref="H3:I3"/>
    <mergeCell ref="J3:K3"/>
    <mergeCell ref="L3:M3"/>
    <mergeCell ref="Z3:AA3"/>
    <mergeCell ref="A23:AA23"/>
    <mergeCell ref="AB23:AC23"/>
    <mergeCell ref="A1:AA1"/>
    <mergeCell ref="A2:A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N3:O3"/>
    <mergeCell ref="P3:Q3"/>
    <mergeCell ref="R3:S3"/>
    <mergeCell ref="T3:U3"/>
    <mergeCell ref="V3:W3"/>
    <mergeCell ref="X3:Y3"/>
    <mergeCell ref="Z33:AA33"/>
    <mergeCell ref="AB33:AC33"/>
    <mergeCell ref="T33:U33"/>
    <mergeCell ref="V33:W33"/>
    <mergeCell ref="X33:Y33"/>
    <mergeCell ref="AB2:AC3"/>
    <mergeCell ref="P34:Q34"/>
    <mergeCell ref="R34:S34"/>
    <mergeCell ref="N33:O33"/>
    <mergeCell ref="P33:Q33"/>
    <mergeCell ref="R33:S33"/>
    <mergeCell ref="AD25:AD26"/>
    <mergeCell ref="AD27:AD28"/>
    <mergeCell ref="D33:E33"/>
    <mergeCell ref="F33:G33"/>
    <mergeCell ref="H33:I33"/>
    <mergeCell ref="J33:K33"/>
    <mergeCell ref="L33:M33"/>
    <mergeCell ref="N35:O35"/>
    <mergeCell ref="P35:Q35"/>
    <mergeCell ref="R35:S35"/>
    <mergeCell ref="T34:U34"/>
    <mergeCell ref="V34:W34"/>
    <mergeCell ref="X34:Y34"/>
    <mergeCell ref="Z34:AA34"/>
    <mergeCell ref="AB34:AC34"/>
    <mergeCell ref="D35:E35"/>
    <mergeCell ref="F35:G35"/>
    <mergeCell ref="H35:I35"/>
    <mergeCell ref="J35:K35"/>
    <mergeCell ref="L35:M35"/>
    <mergeCell ref="Z35:AA35"/>
    <mergeCell ref="AB35:AC35"/>
    <mergeCell ref="T35:U35"/>
    <mergeCell ref="V35:W35"/>
    <mergeCell ref="X35:Y35"/>
    <mergeCell ref="D34:E34"/>
    <mergeCell ref="F34:G34"/>
    <mergeCell ref="H34:I34"/>
    <mergeCell ref="J34:K34"/>
    <mergeCell ref="L34:M34"/>
    <mergeCell ref="N34:O34"/>
    <mergeCell ref="AB36:AC36"/>
    <mergeCell ref="D37:E37"/>
    <mergeCell ref="F37:G37"/>
    <mergeCell ref="H37:I37"/>
    <mergeCell ref="J37:K37"/>
    <mergeCell ref="L37:M37"/>
    <mergeCell ref="Z37:AA37"/>
    <mergeCell ref="AB37:AC37"/>
    <mergeCell ref="T37:U37"/>
    <mergeCell ref="V37:W37"/>
    <mergeCell ref="X37:Y37"/>
    <mergeCell ref="D36:E36"/>
    <mergeCell ref="F36:G36"/>
    <mergeCell ref="H36:I36"/>
    <mergeCell ref="J36:K36"/>
    <mergeCell ref="L36:M36"/>
    <mergeCell ref="N36:O36"/>
    <mergeCell ref="P36:Q36"/>
    <mergeCell ref="R36:S36"/>
    <mergeCell ref="P38:Q38"/>
    <mergeCell ref="R38:S38"/>
    <mergeCell ref="N37:O37"/>
    <mergeCell ref="P37:Q37"/>
    <mergeCell ref="R37:S37"/>
    <mergeCell ref="T36:U36"/>
    <mergeCell ref="V36:W36"/>
    <mergeCell ref="X36:Y36"/>
    <mergeCell ref="Z36:AA36"/>
    <mergeCell ref="N39:O39"/>
    <mergeCell ref="P39:Q39"/>
    <mergeCell ref="R39:S39"/>
    <mergeCell ref="T38:U38"/>
    <mergeCell ref="V38:W38"/>
    <mergeCell ref="X38:Y38"/>
    <mergeCell ref="Z38:AA38"/>
    <mergeCell ref="AB38:AC38"/>
    <mergeCell ref="D39:E39"/>
    <mergeCell ref="F39:G39"/>
    <mergeCell ref="H39:I39"/>
    <mergeCell ref="J39:K39"/>
    <mergeCell ref="L39:M39"/>
    <mergeCell ref="Z39:AA39"/>
    <mergeCell ref="AB39:AC39"/>
    <mergeCell ref="T39:U39"/>
    <mergeCell ref="V39:W39"/>
    <mergeCell ref="X39:Y39"/>
    <mergeCell ref="D38:E38"/>
    <mergeCell ref="F38:G38"/>
    <mergeCell ref="H38:I38"/>
    <mergeCell ref="J38:K38"/>
    <mergeCell ref="L38:M38"/>
    <mergeCell ref="N38:O38"/>
    <mergeCell ref="AB45:AC45"/>
    <mergeCell ref="A46:AA46"/>
    <mergeCell ref="A42:C42"/>
    <mergeCell ref="AB42:AC42"/>
    <mergeCell ref="A43:C43"/>
    <mergeCell ref="AB43:AC43"/>
    <mergeCell ref="A44:C44"/>
    <mergeCell ref="AB44:AC44"/>
    <mergeCell ref="T40:U40"/>
    <mergeCell ref="V40:W40"/>
    <mergeCell ref="X40:Y40"/>
    <mergeCell ref="Z40:AA40"/>
    <mergeCell ref="AB40:AC40"/>
    <mergeCell ref="A41:AC41"/>
    <mergeCell ref="D40:E40"/>
    <mergeCell ref="F40:G40"/>
    <mergeCell ref="H40:I40"/>
    <mergeCell ref="J40:K40"/>
    <mergeCell ref="L40:M40"/>
    <mergeCell ref="N40:O40"/>
    <mergeCell ref="P40:Q40"/>
    <mergeCell ref="R40:S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AF51"/>
  <sheetViews>
    <sheetView tabSelected="1" workbookViewId="0">
      <selection activeCell="AE14" sqref="AE14"/>
    </sheetView>
  </sheetViews>
  <sheetFormatPr baseColWidth="10" defaultColWidth="11.42578125" defaultRowHeight="14.25"/>
  <cols>
    <col min="1" max="1" width="20.28515625" style="175" customWidth="1"/>
    <col min="2" max="2" width="2" style="176" bestFit="1" customWidth="1"/>
    <col min="3" max="3" width="3.42578125" style="205" bestFit="1" customWidth="1"/>
    <col min="4" max="4" width="5" style="176" bestFit="1" customWidth="1"/>
    <col min="5" max="5" width="6" style="176" bestFit="1" customWidth="1"/>
    <col min="6" max="6" width="6.28515625" style="176" bestFit="1" customWidth="1"/>
    <col min="7" max="8" width="6" style="176" bestFit="1" customWidth="1"/>
    <col min="9" max="9" width="6.5703125" style="176" bestFit="1" customWidth="1"/>
    <col min="10" max="11" width="6" style="176" bestFit="1" customWidth="1"/>
    <col min="12" max="12" width="6" style="176" customWidth="1"/>
    <col min="13" max="13" width="6" style="176" bestFit="1" customWidth="1"/>
    <col min="14" max="14" width="6" style="176" customWidth="1"/>
    <col min="15" max="15" width="6" style="176" bestFit="1" customWidth="1"/>
    <col min="16" max="16" width="5.28515625" style="176" bestFit="1" customWidth="1"/>
    <col min="17" max="17" width="6.5703125" style="176" bestFit="1" customWidth="1"/>
    <col min="18" max="18" width="5" style="176" bestFit="1" customWidth="1"/>
    <col min="19" max="19" width="6" style="176" bestFit="1" customWidth="1"/>
    <col min="20" max="20" width="5.28515625" style="176" bestFit="1" customWidth="1"/>
    <col min="21" max="21" width="6.140625" style="176" bestFit="1" customWidth="1"/>
    <col min="22" max="22" width="5.28515625" style="176" bestFit="1" customWidth="1"/>
    <col min="23" max="23" width="6.140625" style="176" bestFit="1" customWidth="1"/>
    <col min="24" max="24" width="5" style="176" bestFit="1" customWidth="1"/>
    <col min="25" max="25" width="5.85546875" style="176" bestFit="1" customWidth="1"/>
    <col min="26" max="26" width="4.85546875" style="176" customWidth="1"/>
    <col min="27" max="27" width="5.85546875" style="408" customWidth="1"/>
    <col min="28" max="28" width="5.5703125" style="176" bestFit="1" customWidth="1"/>
    <col min="29" max="29" width="7.28515625" style="176" bestFit="1" customWidth="1"/>
    <col min="30" max="30" width="6.140625" style="176" bestFit="1" customWidth="1"/>
    <col min="31" max="16384" width="11.42578125" style="176"/>
  </cols>
  <sheetData>
    <row r="1" spans="1:30" ht="15" customHeight="1">
      <c r="A1" s="658" t="s">
        <v>69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</row>
    <row r="2" spans="1:30" ht="15" customHeight="1">
      <c r="A2" s="565" t="s">
        <v>98</v>
      </c>
      <c r="B2" s="177"/>
      <c r="C2" s="526"/>
      <c r="D2" s="567" t="s">
        <v>2</v>
      </c>
      <c r="E2" s="567"/>
      <c r="F2" s="567" t="s">
        <v>3</v>
      </c>
      <c r="G2" s="567"/>
      <c r="H2" s="567" t="s">
        <v>4</v>
      </c>
      <c r="I2" s="567"/>
      <c r="J2" s="567" t="s">
        <v>5</v>
      </c>
      <c r="K2" s="567"/>
      <c r="L2" s="567" t="s">
        <v>6</v>
      </c>
      <c r="M2" s="567"/>
      <c r="N2" s="567" t="s">
        <v>7</v>
      </c>
      <c r="O2" s="567"/>
      <c r="P2" s="567" t="s">
        <v>8</v>
      </c>
      <c r="Q2" s="567"/>
      <c r="R2" s="567" t="s">
        <v>9</v>
      </c>
      <c r="S2" s="567"/>
      <c r="T2" s="567" t="s">
        <v>10</v>
      </c>
      <c r="U2" s="567"/>
      <c r="V2" s="567" t="s">
        <v>11</v>
      </c>
      <c r="W2" s="567"/>
      <c r="X2" s="567" t="s">
        <v>12</v>
      </c>
      <c r="Y2" s="567"/>
      <c r="Z2" s="567" t="s">
        <v>13</v>
      </c>
      <c r="AA2" s="567"/>
      <c r="AB2" s="570">
        <v>2016</v>
      </c>
      <c r="AC2" s="571"/>
      <c r="AD2" s="178"/>
    </row>
    <row r="3" spans="1:30" ht="18">
      <c r="A3" s="566"/>
      <c r="B3" s="179"/>
      <c r="C3" s="527"/>
      <c r="D3" s="574" t="s">
        <v>23</v>
      </c>
      <c r="E3" s="574"/>
      <c r="F3" s="574" t="s">
        <v>99</v>
      </c>
      <c r="G3" s="574"/>
      <c r="H3" s="574" t="s">
        <v>23</v>
      </c>
      <c r="I3" s="574"/>
      <c r="J3" s="574" t="s">
        <v>22</v>
      </c>
      <c r="K3" s="574"/>
      <c r="L3" s="568" t="s">
        <v>23</v>
      </c>
      <c r="M3" s="569"/>
      <c r="N3" s="568" t="s">
        <v>22</v>
      </c>
      <c r="O3" s="569"/>
      <c r="P3" s="568" t="s">
        <v>23</v>
      </c>
      <c r="Q3" s="569"/>
      <c r="R3" s="568" t="s">
        <v>23</v>
      </c>
      <c r="S3" s="569"/>
      <c r="T3" s="568" t="s">
        <v>22</v>
      </c>
      <c r="U3" s="569"/>
      <c r="V3" s="568" t="s">
        <v>23</v>
      </c>
      <c r="W3" s="569"/>
      <c r="X3" s="575" t="s">
        <v>22</v>
      </c>
      <c r="Y3" s="575"/>
      <c r="Z3" s="575" t="s">
        <v>23</v>
      </c>
      <c r="AA3" s="575"/>
      <c r="AB3" s="572"/>
      <c r="AC3" s="573"/>
      <c r="AD3" s="182"/>
    </row>
    <row r="4" spans="1:30">
      <c r="A4" s="409"/>
      <c r="B4" s="24"/>
      <c r="C4" s="528"/>
      <c r="D4" s="393" t="s">
        <v>24</v>
      </c>
      <c r="E4" s="393" t="s">
        <v>71</v>
      </c>
      <c r="F4" s="410" t="s">
        <v>28</v>
      </c>
      <c r="G4" s="393" t="s">
        <v>71</v>
      </c>
      <c r="H4" s="410" t="s">
        <v>24</v>
      </c>
      <c r="I4" s="393" t="s">
        <v>71</v>
      </c>
      <c r="J4" s="410" t="s">
        <v>24</v>
      </c>
      <c r="K4" s="393" t="s">
        <v>71</v>
      </c>
      <c r="L4" s="393" t="s">
        <v>24</v>
      </c>
      <c r="M4" s="393" t="s">
        <v>71</v>
      </c>
      <c r="N4" s="393" t="s">
        <v>24</v>
      </c>
      <c r="O4" s="393" t="s">
        <v>71</v>
      </c>
      <c r="P4" s="393" t="s">
        <v>24</v>
      </c>
      <c r="Q4" s="393" t="s">
        <v>71</v>
      </c>
      <c r="R4" s="393" t="s">
        <v>24</v>
      </c>
      <c r="S4" s="393" t="s">
        <v>71</v>
      </c>
      <c r="T4" s="393" t="s">
        <v>24</v>
      </c>
      <c r="U4" s="393" t="s">
        <v>71</v>
      </c>
      <c r="V4" s="393" t="s">
        <v>24</v>
      </c>
      <c r="W4" s="393" t="s">
        <v>71</v>
      </c>
      <c r="X4" s="410" t="s">
        <v>24</v>
      </c>
      <c r="Y4" s="393" t="s">
        <v>71</v>
      </c>
      <c r="Z4" s="410" t="s">
        <v>24</v>
      </c>
      <c r="AA4" s="393" t="s">
        <v>71</v>
      </c>
      <c r="AB4" s="411" t="s">
        <v>24</v>
      </c>
      <c r="AC4" s="411" t="s">
        <v>26</v>
      </c>
      <c r="AD4" s="182"/>
    </row>
    <row r="5" spans="1:30">
      <c r="A5" s="412" t="s">
        <v>29</v>
      </c>
      <c r="B5" s="413" t="s">
        <v>30</v>
      </c>
      <c r="C5" s="28">
        <v>50</v>
      </c>
      <c r="D5" s="17">
        <v>373</v>
      </c>
      <c r="E5" s="494">
        <f>SUM(D5)*C5</f>
        <v>18650</v>
      </c>
      <c r="F5" s="17">
        <v>514</v>
      </c>
      <c r="G5" s="494">
        <f>SUM(F5*C5)</f>
        <v>25700</v>
      </c>
      <c r="H5" s="17">
        <v>580</v>
      </c>
      <c r="I5" s="494">
        <f>SUM(H5)*C5</f>
        <v>29000</v>
      </c>
      <c r="J5" s="17">
        <v>372</v>
      </c>
      <c r="K5" s="494">
        <f>SUM(J5*C5)</f>
        <v>18600</v>
      </c>
      <c r="L5" s="19">
        <v>322</v>
      </c>
      <c r="M5" s="494">
        <f>SUM(L5)*C5</f>
        <v>16100</v>
      </c>
      <c r="N5" s="19">
        <v>345</v>
      </c>
      <c r="O5" s="494">
        <f>SUM(N5)*C5</f>
        <v>17250</v>
      </c>
      <c r="P5" s="19">
        <v>548</v>
      </c>
      <c r="Q5" s="494">
        <f>SUM(P5)*C5</f>
        <v>27400</v>
      </c>
      <c r="R5" s="20">
        <v>430</v>
      </c>
      <c r="S5" s="494">
        <f>SUM(R5)*C5</f>
        <v>21500</v>
      </c>
      <c r="T5" s="19">
        <v>507</v>
      </c>
      <c r="U5" s="494">
        <f>SUM(T5)*C5</f>
        <v>25350</v>
      </c>
      <c r="V5" s="20">
        <v>458</v>
      </c>
      <c r="W5" s="494">
        <f>SUM(V5)*C5</f>
        <v>22900</v>
      </c>
      <c r="X5" s="17">
        <v>550</v>
      </c>
      <c r="Y5" s="494">
        <f>SUM(X5)*C5</f>
        <v>27500</v>
      </c>
      <c r="Z5" s="17">
        <v>619</v>
      </c>
      <c r="AA5" s="395">
        <f>SUM(Z5*C5)</f>
        <v>30950</v>
      </c>
      <c r="AB5" s="284">
        <f>SUM(D5+F5+H5+J5+X5+Z5+L5+N5+P5+R5+T5+V5)</f>
        <v>5618</v>
      </c>
      <c r="AC5" s="512">
        <f>SUM(AB5)*C5</f>
        <v>280900</v>
      </c>
      <c r="AD5" s="467"/>
    </row>
    <row r="6" spans="1:30">
      <c r="A6" s="412" t="s">
        <v>72</v>
      </c>
      <c r="B6" s="413" t="s">
        <v>30</v>
      </c>
      <c r="C6" s="28">
        <v>25</v>
      </c>
      <c r="D6" s="24">
        <v>677</v>
      </c>
      <c r="E6" s="494">
        <f t="shared" ref="E6:E15" si="0">SUM(D6)*C6</f>
        <v>16925</v>
      </c>
      <c r="F6" s="24">
        <v>972</v>
      </c>
      <c r="G6" s="494">
        <f t="shared" ref="G6:G15" si="1">SUM(F6*C6)</f>
        <v>24300</v>
      </c>
      <c r="H6" s="24">
        <v>988</v>
      </c>
      <c r="I6" s="494">
        <f t="shared" ref="I6:I13" si="2">SUM(H6)*C6</f>
        <v>24700</v>
      </c>
      <c r="J6" s="24">
        <v>795</v>
      </c>
      <c r="K6" s="494">
        <f t="shared" ref="K6:K15" si="3">SUM(J6*C6)</f>
        <v>19875</v>
      </c>
      <c r="L6" s="26">
        <v>1192</v>
      </c>
      <c r="M6" s="494">
        <f t="shared" ref="M6:M15" si="4">SUM(L6)*C6</f>
        <v>29800</v>
      </c>
      <c r="N6" s="26">
        <v>1012</v>
      </c>
      <c r="O6" s="494">
        <f t="shared" ref="O6:O13" si="5">SUM(N6)*C6</f>
        <v>25300</v>
      </c>
      <c r="P6" s="26">
        <v>1750</v>
      </c>
      <c r="Q6" s="494">
        <f t="shared" ref="Q6:Q13" si="6">SUM(P6)*C6</f>
        <v>43750</v>
      </c>
      <c r="R6" s="27">
        <v>1132</v>
      </c>
      <c r="S6" s="494">
        <f t="shared" ref="S6:S13" si="7">SUM(R6)*C6</f>
        <v>28300</v>
      </c>
      <c r="T6" s="26">
        <v>1278</v>
      </c>
      <c r="U6" s="494">
        <f t="shared" ref="U6:U13" si="8">SUM(T6)*C6</f>
        <v>31950</v>
      </c>
      <c r="V6" s="27">
        <v>1102</v>
      </c>
      <c r="W6" s="494">
        <f t="shared" ref="W6:W13" si="9">SUM(V6)*C6</f>
        <v>27550</v>
      </c>
      <c r="X6" s="24">
        <v>1140</v>
      </c>
      <c r="Y6" s="494">
        <f t="shared" ref="Y6:Y13" si="10">SUM(X6)*C6</f>
        <v>28500</v>
      </c>
      <c r="Z6" s="24">
        <v>1359</v>
      </c>
      <c r="AA6" s="395">
        <f t="shared" ref="AA6:AA13" si="11">SUM(Z6*C6)</f>
        <v>33975</v>
      </c>
      <c r="AB6" s="287">
        <f t="shared" ref="AB6:AB16" si="12">SUM(D6+F6+H6+J6+X6+Z6+L6+N6+P6+R6+T6+V6)</f>
        <v>13397</v>
      </c>
      <c r="AC6" s="512">
        <f t="shared" ref="AC6:AC13" si="13">SUM(AB6)*C6</f>
        <v>334925</v>
      </c>
      <c r="AD6" s="467"/>
    </row>
    <row r="7" spans="1:30">
      <c r="A7" s="412" t="s">
        <v>68</v>
      </c>
      <c r="B7" s="413"/>
      <c r="C7" s="28"/>
      <c r="D7" s="24">
        <v>615</v>
      </c>
      <c r="E7" s="494">
        <f t="shared" si="0"/>
        <v>0</v>
      </c>
      <c r="F7" s="24">
        <v>1831</v>
      </c>
      <c r="G7" s="494">
        <f t="shared" si="1"/>
        <v>0</v>
      </c>
      <c r="H7" s="24">
        <v>1150</v>
      </c>
      <c r="I7" s="494">
        <f t="shared" si="2"/>
        <v>0</v>
      </c>
      <c r="J7" s="24">
        <v>905</v>
      </c>
      <c r="K7" s="494">
        <f t="shared" si="3"/>
        <v>0</v>
      </c>
      <c r="L7" s="26">
        <v>1538</v>
      </c>
      <c r="M7" s="494">
        <f t="shared" si="4"/>
        <v>0</v>
      </c>
      <c r="N7" s="26">
        <v>2122</v>
      </c>
      <c r="O7" s="494">
        <f t="shared" si="5"/>
        <v>0</v>
      </c>
      <c r="P7" s="26"/>
      <c r="Q7" s="494">
        <f t="shared" si="6"/>
        <v>0</v>
      </c>
      <c r="R7" s="27"/>
      <c r="S7" s="494">
        <f t="shared" si="7"/>
        <v>0</v>
      </c>
      <c r="T7" s="26"/>
      <c r="U7" s="494">
        <f t="shared" si="8"/>
        <v>0</v>
      </c>
      <c r="V7" s="27">
        <v>1322</v>
      </c>
      <c r="W7" s="494">
        <f t="shared" si="9"/>
        <v>0</v>
      </c>
      <c r="X7" s="24">
        <v>1352</v>
      </c>
      <c r="Y7" s="494">
        <f t="shared" si="10"/>
        <v>0</v>
      </c>
      <c r="Z7" s="24">
        <v>1188</v>
      </c>
      <c r="AA7" s="395">
        <f t="shared" si="11"/>
        <v>0</v>
      </c>
      <c r="AB7" s="287">
        <f t="shared" si="12"/>
        <v>12023</v>
      </c>
      <c r="AC7" s="512">
        <f t="shared" si="13"/>
        <v>0</v>
      </c>
      <c r="AD7" s="467"/>
    </row>
    <row r="8" spans="1:30">
      <c r="A8" s="412" t="s">
        <v>73</v>
      </c>
      <c r="B8" s="413" t="s">
        <v>30</v>
      </c>
      <c r="C8" s="28">
        <v>30</v>
      </c>
      <c r="D8" s="24">
        <v>11</v>
      </c>
      <c r="E8" s="494">
        <f t="shared" si="0"/>
        <v>330</v>
      </c>
      <c r="F8" s="24">
        <v>3</v>
      </c>
      <c r="G8" s="494">
        <f t="shared" si="1"/>
        <v>90</v>
      </c>
      <c r="H8" s="24">
        <v>7</v>
      </c>
      <c r="I8" s="494">
        <f t="shared" si="2"/>
        <v>210</v>
      </c>
      <c r="J8" s="24">
        <v>7</v>
      </c>
      <c r="K8" s="494">
        <f t="shared" si="3"/>
        <v>210</v>
      </c>
      <c r="L8" s="26">
        <v>3</v>
      </c>
      <c r="M8" s="494">
        <f t="shared" si="4"/>
        <v>90</v>
      </c>
      <c r="N8" s="26">
        <v>4</v>
      </c>
      <c r="O8" s="494">
        <f t="shared" si="5"/>
        <v>120</v>
      </c>
      <c r="P8" s="26">
        <v>17</v>
      </c>
      <c r="Q8" s="494">
        <f t="shared" si="6"/>
        <v>510</v>
      </c>
      <c r="R8" s="27">
        <v>13</v>
      </c>
      <c r="S8" s="494">
        <f t="shared" si="7"/>
        <v>390</v>
      </c>
      <c r="T8" s="26">
        <v>8</v>
      </c>
      <c r="U8" s="494">
        <f t="shared" si="8"/>
        <v>240</v>
      </c>
      <c r="V8" s="27">
        <v>11</v>
      </c>
      <c r="W8" s="494">
        <f t="shared" si="9"/>
        <v>330</v>
      </c>
      <c r="X8" s="24">
        <v>17</v>
      </c>
      <c r="Y8" s="494">
        <f t="shared" si="10"/>
        <v>510</v>
      </c>
      <c r="Z8" s="24">
        <v>15</v>
      </c>
      <c r="AA8" s="395">
        <f t="shared" si="11"/>
        <v>450</v>
      </c>
      <c r="AB8" s="287">
        <f t="shared" si="12"/>
        <v>116</v>
      </c>
      <c r="AC8" s="512">
        <f t="shared" si="13"/>
        <v>3480</v>
      </c>
      <c r="AD8" s="467"/>
    </row>
    <row r="9" spans="1:30">
      <c r="A9" s="412" t="s">
        <v>73</v>
      </c>
      <c r="B9" s="413" t="s">
        <v>30</v>
      </c>
      <c r="C9" s="28">
        <v>15</v>
      </c>
      <c r="D9" s="24">
        <v>10</v>
      </c>
      <c r="E9" s="494">
        <f t="shared" si="0"/>
        <v>150</v>
      </c>
      <c r="F9" s="24">
        <v>92</v>
      </c>
      <c r="G9" s="494">
        <f t="shared" si="1"/>
        <v>1380</v>
      </c>
      <c r="H9" s="24">
        <v>63</v>
      </c>
      <c r="I9" s="494">
        <f t="shared" si="2"/>
        <v>945</v>
      </c>
      <c r="J9" s="24">
        <v>62</v>
      </c>
      <c r="K9" s="494">
        <f t="shared" si="3"/>
        <v>930</v>
      </c>
      <c r="L9" s="26">
        <v>79</v>
      </c>
      <c r="M9" s="494">
        <f t="shared" si="4"/>
        <v>1185</v>
      </c>
      <c r="N9" s="26">
        <v>13</v>
      </c>
      <c r="O9" s="494">
        <f t="shared" si="5"/>
        <v>195</v>
      </c>
      <c r="P9" s="26">
        <v>10</v>
      </c>
      <c r="Q9" s="494">
        <f t="shared" si="6"/>
        <v>150</v>
      </c>
      <c r="R9" s="27">
        <v>39</v>
      </c>
      <c r="S9" s="494">
        <f t="shared" si="7"/>
        <v>585</v>
      </c>
      <c r="T9" s="26">
        <v>2</v>
      </c>
      <c r="U9" s="494">
        <f t="shared" si="8"/>
        <v>30</v>
      </c>
      <c r="V9" s="27">
        <v>227</v>
      </c>
      <c r="W9" s="494">
        <f t="shared" si="9"/>
        <v>3405</v>
      </c>
      <c r="X9" s="24">
        <v>170</v>
      </c>
      <c r="Y9" s="494">
        <f t="shared" si="10"/>
        <v>2550</v>
      </c>
      <c r="Z9" s="24">
        <v>15</v>
      </c>
      <c r="AA9" s="395">
        <f t="shared" si="11"/>
        <v>225</v>
      </c>
      <c r="AB9" s="287">
        <f t="shared" si="12"/>
        <v>782</v>
      </c>
      <c r="AC9" s="512">
        <f t="shared" si="13"/>
        <v>11730</v>
      </c>
      <c r="AD9" s="467"/>
    </row>
    <row r="10" spans="1:30">
      <c r="A10" s="412" t="s">
        <v>33</v>
      </c>
      <c r="B10" s="413" t="s">
        <v>30</v>
      </c>
      <c r="C10" s="28">
        <v>20</v>
      </c>
      <c r="D10" s="24">
        <v>51</v>
      </c>
      <c r="E10" s="494">
        <f t="shared" si="0"/>
        <v>1020</v>
      </c>
      <c r="F10" s="24">
        <v>55</v>
      </c>
      <c r="G10" s="494">
        <f t="shared" si="1"/>
        <v>1100</v>
      </c>
      <c r="H10" s="24">
        <v>46</v>
      </c>
      <c r="I10" s="494">
        <f t="shared" si="2"/>
        <v>920</v>
      </c>
      <c r="J10" s="24">
        <v>33</v>
      </c>
      <c r="K10" s="494">
        <f t="shared" si="3"/>
        <v>660</v>
      </c>
      <c r="L10" s="26">
        <v>28</v>
      </c>
      <c r="M10" s="494">
        <f t="shared" si="4"/>
        <v>560</v>
      </c>
      <c r="N10" s="26">
        <v>36</v>
      </c>
      <c r="O10" s="494">
        <f t="shared" si="5"/>
        <v>720</v>
      </c>
      <c r="P10" s="26">
        <v>45</v>
      </c>
      <c r="Q10" s="494">
        <f t="shared" si="6"/>
        <v>900</v>
      </c>
      <c r="R10" s="27">
        <v>26</v>
      </c>
      <c r="S10" s="494">
        <f t="shared" si="7"/>
        <v>520</v>
      </c>
      <c r="T10" s="26">
        <v>51</v>
      </c>
      <c r="U10" s="494">
        <f t="shared" si="8"/>
        <v>1020</v>
      </c>
      <c r="V10" s="27">
        <v>171</v>
      </c>
      <c r="W10" s="494">
        <f t="shared" si="9"/>
        <v>3420</v>
      </c>
      <c r="X10" s="24">
        <v>123</v>
      </c>
      <c r="Y10" s="494">
        <f t="shared" si="10"/>
        <v>2460</v>
      </c>
      <c r="Z10" s="24">
        <v>158</v>
      </c>
      <c r="AA10" s="395">
        <f t="shared" si="11"/>
        <v>3160</v>
      </c>
      <c r="AB10" s="287">
        <f t="shared" si="12"/>
        <v>823</v>
      </c>
      <c r="AC10" s="512">
        <f t="shared" si="13"/>
        <v>16460</v>
      </c>
      <c r="AD10" s="467"/>
    </row>
    <row r="11" spans="1:30">
      <c r="A11" s="412" t="s">
        <v>33</v>
      </c>
      <c r="B11" s="413" t="s">
        <v>30</v>
      </c>
      <c r="C11" s="28">
        <v>10</v>
      </c>
      <c r="D11" s="24">
        <v>81</v>
      </c>
      <c r="E11" s="494">
        <f t="shared" si="0"/>
        <v>810</v>
      </c>
      <c r="F11" s="24">
        <v>71</v>
      </c>
      <c r="G11" s="494">
        <f t="shared" si="1"/>
        <v>710</v>
      </c>
      <c r="H11" s="24">
        <v>51</v>
      </c>
      <c r="I11" s="494">
        <f t="shared" si="2"/>
        <v>510</v>
      </c>
      <c r="J11" s="24">
        <v>72</v>
      </c>
      <c r="K11" s="494">
        <f t="shared" si="3"/>
        <v>720</v>
      </c>
      <c r="L11" s="26">
        <v>56</v>
      </c>
      <c r="M11" s="494">
        <f t="shared" si="4"/>
        <v>560</v>
      </c>
      <c r="N11" s="26">
        <v>70</v>
      </c>
      <c r="O11" s="494">
        <f t="shared" si="5"/>
        <v>700</v>
      </c>
      <c r="P11" s="26">
        <v>22</v>
      </c>
      <c r="Q11" s="494">
        <f t="shared" si="6"/>
        <v>220</v>
      </c>
      <c r="R11" s="27">
        <v>44</v>
      </c>
      <c r="S11" s="494">
        <f t="shared" si="7"/>
        <v>440</v>
      </c>
      <c r="T11" s="26">
        <v>51</v>
      </c>
      <c r="U11" s="494">
        <f t="shared" si="8"/>
        <v>510</v>
      </c>
      <c r="V11" s="27">
        <v>136</v>
      </c>
      <c r="W11" s="494">
        <f t="shared" si="9"/>
        <v>1360</v>
      </c>
      <c r="X11" s="24">
        <v>156</v>
      </c>
      <c r="Y11" s="494">
        <f t="shared" si="10"/>
        <v>1560</v>
      </c>
      <c r="Z11" s="24">
        <v>87</v>
      </c>
      <c r="AA11" s="395">
        <f t="shared" si="11"/>
        <v>870</v>
      </c>
      <c r="AB11" s="287">
        <f t="shared" si="12"/>
        <v>897</v>
      </c>
      <c r="AC11" s="512">
        <f t="shared" si="13"/>
        <v>8970</v>
      </c>
      <c r="AD11" s="467"/>
    </row>
    <row r="12" spans="1:30">
      <c r="A12" s="412" t="s">
        <v>34</v>
      </c>
      <c r="B12" s="413" t="s">
        <v>30</v>
      </c>
      <c r="C12" s="28">
        <v>20</v>
      </c>
      <c r="D12" s="24">
        <v>459</v>
      </c>
      <c r="E12" s="494">
        <f t="shared" si="0"/>
        <v>9180</v>
      </c>
      <c r="F12" s="24">
        <v>606</v>
      </c>
      <c r="G12" s="494">
        <f t="shared" si="1"/>
        <v>12120</v>
      </c>
      <c r="H12" s="24">
        <v>1132</v>
      </c>
      <c r="I12" s="494">
        <f t="shared" si="2"/>
        <v>22640</v>
      </c>
      <c r="J12" s="24">
        <v>568</v>
      </c>
      <c r="K12" s="494">
        <f t="shared" si="3"/>
        <v>11360</v>
      </c>
      <c r="L12" s="26">
        <v>494</v>
      </c>
      <c r="M12" s="494">
        <f t="shared" si="4"/>
        <v>9880</v>
      </c>
      <c r="N12" s="26">
        <v>500</v>
      </c>
      <c r="O12" s="494">
        <f t="shared" si="5"/>
        <v>10000</v>
      </c>
      <c r="P12" s="26">
        <v>864</v>
      </c>
      <c r="Q12" s="494">
        <f t="shared" si="6"/>
        <v>17280</v>
      </c>
      <c r="R12" s="27">
        <v>815</v>
      </c>
      <c r="S12" s="494">
        <f t="shared" si="7"/>
        <v>16300</v>
      </c>
      <c r="T12" s="26">
        <v>815</v>
      </c>
      <c r="U12" s="494">
        <f t="shared" si="8"/>
        <v>16300</v>
      </c>
      <c r="V12" s="27">
        <v>843</v>
      </c>
      <c r="W12" s="494">
        <f t="shared" si="9"/>
        <v>16860</v>
      </c>
      <c r="X12" s="24">
        <v>733</v>
      </c>
      <c r="Y12" s="494">
        <f t="shared" si="10"/>
        <v>14660</v>
      </c>
      <c r="Z12" s="24">
        <v>934</v>
      </c>
      <c r="AA12" s="395">
        <f t="shared" si="11"/>
        <v>18680</v>
      </c>
      <c r="AB12" s="287">
        <f t="shared" si="12"/>
        <v>8763</v>
      </c>
      <c r="AC12" s="512">
        <f t="shared" si="13"/>
        <v>175260</v>
      </c>
      <c r="AD12" s="467"/>
    </row>
    <row r="13" spans="1:30">
      <c r="A13" s="412" t="s">
        <v>34</v>
      </c>
      <c r="B13" s="413" t="s">
        <v>30</v>
      </c>
      <c r="C13" s="28">
        <v>10</v>
      </c>
      <c r="D13" s="24">
        <v>531</v>
      </c>
      <c r="E13" s="494">
        <f t="shared" si="0"/>
        <v>5310</v>
      </c>
      <c r="F13" s="24">
        <v>741</v>
      </c>
      <c r="G13" s="494">
        <f t="shared" si="1"/>
        <v>7410</v>
      </c>
      <c r="H13" s="24">
        <v>1575</v>
      </c>
      <c r="I13" s="494">
        <f t="shared" si="2"/>
        <v>15750</v>
      </c>
      <c r="J13" s="24">
        <v>1036</v>
      </c>
      <c r="K13" s="494">
        <f t="shared" si="3"/>
        <v>10360</v>
      </c>
      <c r="L13" s="26">
        <v>893</v>
      </c>
      <c r="M13" s="494">
        <f t="shared" si="4"/>
        <v>8930</v>
      </c>
      <c r="N13" s="26">
        <v>741</v>
      </c>
      <c r="O13" s="494">
        <f t="shared" si="5"/>
        <v>7410</v>
      </c>
      <c r="P13" s="26">
        <v>1141</v>
      </c>
      <c r="Q13" s="494">
        <f t="shared" si="6"/>
        <v>11410</v>
      </c>
      <c r="R13" s="27">
        <v>1026</v>
      </c>
      <c r="S13" s="494">
        <f t="shared" si="7"/>
        <v>10260</v>
      </c>
      <c r="T13" s="26">
        <v>2076</v>
      </c>
      <c r="U13" s="494">
        <f t="shared" si="8"/>
        <v>20760</v>
      </c>
      <c r="V13" s="27">
        <v>1461</v>
      </c>
      <c r="W13" s="494">
        <f t="shared" si="9"/>
        <v>14610</v>
      </c>
      <c r="X13" s="24">
        <v>736</v>
      </c>
      <c r="Y13" s="494">
        <f t="shared" si="10"/>
        <v>7360</v>
      </c>
      <c r="Z13" s="24">
        <v>1141</v>
      </c>
      <c r="AA13" s="395">
        <f t="shared" si="11"/>
        <v>11410</v>
      </c>
      <c r="AB13" s="287">
        <f t="shared" si="12"/>
        <v>13098</v>
      </c>
      <c r="AC13" s="512">
        <f t="shared" si="13"/>
        <v>130980</v>
      </c>
      <c r="AD13" s="467"/>
    </row>
    <row r="14" spans="1:30">
      <c r="A14" s="412" t="s">
        <v>35</v>
      </c>
      <c r="B14" s="413" t="s">
        <v>30</v>
      </c>
      <c r="C14" s="28">
        <v>125</v>
      </c>
      <c r="D14" s="24">
        <v>290</v>
      </c>
      <c r="E14" s="396">
        <v>7250</v>
      </c>
      <c r="F14" s="24">
        <v>245</v>
      </c>
      <c r="G14" s="396">
        <v>6125</v>
      </c>
      <c r="H14" s="24">
        <v>595</v>
      </c>
      <c r="I14" s="396">
        <v>14875</v>
      </c>
      <c r="J14" s="24">
        <v>160</v>
      </c>
      <c r="K14" s="396">
        <v>4000</v>
      </c>
      <c r="L14" s="26">
        <v>60</v>
      </c>
      <c r="M14" s="396">
        <v>1500</v>
      </c>
      <c r="N14" s="26"/>
      <c r="O14" s="396"/>
      <c r="P14" s="26"/>
      <c r="Q14" s="396"/>
      <c r="R14" s="27"/>
      <c r="S14" s="396"/>
      <c r="T14" s="26"/>
      <c r="U14" s="396"/>
      <c r="V14" s="27"/>
      <c r="W14" s="396"/>
      <c r="X14" s="24"/>
      <c r="Y14" s="396"/>
      <c r="Z14" s="24"/>
      <c r="AA14" s="395"/>
      <c r="AB14" s="287">
        <f t="shared" si="12"/>
        <v>1350</v>
      </c>
      <c r="AC14" s="512">
        <f t="shared" ref="AC14:AC16" si="14">SUM(E14+G14+I14+K14+Y14+AA14+W14+U14+S14+Q14+O14+M14)</f>
        <v>33750</v>
      </c>
      <c r="AD14" s="467"/>
    </row>
    <row r="15" spans="1:30" ht="10.5" customHeight="1">
      <c r="A15" s="412" t="s">
        <v>36</v>
      </c>
      <c r="B15" s="414" t="s">
        <v>30</v>
      </c>
      <c r="C15" s="529">
        <v>0</v>
      </c>
      <c r="D15" s="36">
        <v>59</v>
      </c>
      <c r="E15" s="495">
        <f t="shared" si="0"/>
        <v>0</v>
      </c>
      <c r="F15" s="36">
        <v>110</v>
      </c>
      <c r="G15" s="495">
        <f t="shared" si="1"/>
        <v>0</v>
      </c>
      <c r="H15" s="36">
        <v>125</v>
      </c>
      <c r="I15" s="495"/>
      <c r="J15" s="36">
        <v>83</v>
      </c>
      <c r="K15" s="495">
        <f t="shared" si="3"/>
        <v>0</v>
      </c>
      <c r="L15" s="38">
        <v>178</v>
      </c>
      <c r="M15" s="495">
        <f t="shared" si="4"/>
        <v>0</v>
      </c>
      <c r="N15" s="38">
        <v>150</v>
      </c>
      <c r="O15" s="495"/>
      <c r="P15" s="38">
        <v>42</v>
      </c>
      <c r="Q15" s="495"/>
      <c r="R15" s="39">
        <v>98</v>
      </c>
      <c r="S15" s="495"/>
      <c r="T15" s="38">
        <v>178</v>
      </c>
      <c r="U15" s="396"/>
      <c r="V15" s="39">
        <v>126</v>
      </c>
      <c r="W15" s="495"/>
      <c r="X15" s="36">
        <v>104</v>
      </c>
      <c r="Y15" s="37"/>
      <c r="Z15" s="36">
        <v>61</v>
      </c>
      <c r="AA15" s="395"/>
      <c r="AB15" s="287">
        <f t="shared" si="12"/>
        <v>1314</v>
      </c>
      <c r="AC15" s="512">
        <f t="shared" si="14"/>
        <v>0</v>
      </c>
      <c r="AD15" s="467"/>
    </row>
    <row r="16" spans="1:30" s="326" customFormat="1" ht="12.75" customHeight="1">
      <c r="A16" s="320" t="s">
        <v>74</v>
      </c>
      <c r="B16" s="491"/>
      <c r="C16" s="491"/>
      <c r="D16" s="303">
        <v>2658</v>
      </c>
      <c r="E16" s="497"/>
      <c r="F16" s="36">
        <v>1650</v>
      </c>
      <c r="G16" s="503"/>
      <c r="H16" s="36">
        <v>2603</v>
      </c>
      <c r="I16" s="503"/>
      <c r="J16" s="303">
        <v>1856</v>
      </c>
      <c r="K16" s="507"/>
      <c r="L16" s="303">
        <v>2139</v>
      </c>
      <c r="M16" s="503"/>
      <c r="N16" s="303">
        <v>1173</v>
      </c>
      <c r="O16" s="503"/>
      <c r="P16" s="303">
        <v>3182</v>
      </c>
      <c r="Q16" s="503"/>
      <c r="R16" s="303">
        <v>1916</v>
      </c>
      <c r="S16" s="503"/>
      <c r="T16" s="38">
        <v>2551</v>
      </c>
      <c r="U16" s="323"/>
      <c r="V16" s="292">
        <v>3348</v>
      </c>
      <c r="W16" s="303"/>
      <c r="X16" s="303">
        <v>2513</v>
      </c>
      <c r="Y16" s="303"/>
      <c r="Z16" s="36">
        <v>1323</v>
      </c>
      <c r="AA16" s="324"/>
      <c r="AB16" s="308">
        <f t="shared" si="12"/>
        <v>26912</v>
      </c>
      <c r="AC16" s="513">
        <f t="shared" si="14"/>
        <v>0</v>
      </c>
      <c r="AD16" s="370"/>
    </row>
    <row r="17" spans="1:32" s="313" customFormat="1" ht="14.25" customHeight="1">
      <c r="A17" s="415" t="s">
        <v>55</v>
      </c>
      <c r="B17" s="309"/>
      <c r="C17" s="309"/>
      <c r="D17" s="310">
        <f>SUM(D5:D16)</f>
        <v>5815</v>
      </c>
      <c r="E17" s="498">
        <f>SUM(E5:E16)</f>
        <v>59625</v>
      </c>
      <c r="F17" s="310">
        <f t="shared" ref="F17:AA17" si="15">SUM(F5:F16)</f>
        <v>6890</v>
      </c>
      <c r="G17" s="504">
        <f t="shared" si="15"/>
        <v>78935</v>
      </c>
      <c r="H17" s="310">
        <f t="shared" si="15"/>
        <v>8915</v>
      </c>
      <c r="I17" s="504">
        <f t="shared" si="15"/>
        <v>109550</v>
      </c>
      <c r="J17" s="310">
        <f t="shared" si="15"/>
        <v>5949</v>
      </c>
      <c r="K17" s="508">
        <f t="shared" si="15"/>
        <v>66715</v>
      </c>
      <c r="L17" s="310">
        <f t="shared" si="15"/>
        <v>6982</v>
      </c>
      <c r="M17" s="509">
        <f t="shared" si="15"/>
        <v>68605</v>
      </c>
      <c r="N17" s="358">
        <f t="shared" si="15"/>
        <v>6166</v>
      </c>
      <c r="O17" s="504">
        <f t="shared" si="15"/>
        <v>61695</v>
      </c>
      <c r="P17" s="310">
        <f t="shared" si="15"/>
        <v>7621</v>
      </c>
      <c r="Q17" s="504">
        <f t="shared" si="15"/>
        <v>101620</v>
      </c>
      <c r="R17" s="310">
        <f t="shared" si="15"/>
        <v>5539</v>
      </c>
      <c r="S17" s="504">
        <f t="shared" si="15"/>
        <v>78295</v>
      </c>
      <c r="T17" s="310">
        <f t="shared" si="15"/>
        <v>7517</v>
      </c>
      <c r="U17" s="310">
        <f t="shared" si="15"/>
        <v>96160</v>
      </c>
      <c r="V17" s="310">
        <f t="shared" si="15"/>
        <v>9205</v>
      </c>
      <c r="W17" s="310">
        <f t="shared" si="15"/>
        <v>90435</v>
      </c>
      <c r="X17" s="310">
        <f t="shared" si="15"/>
        <v>7594</v>
      </c>
      <c r="Y17" s="310">
        <f t="shared" si="15"/>
        <v>85100</v>
      </c>
      <c r="Z17" s="310">
        <f t="shared" si="15"/>
        <v>6900</v>
      </c>
      <c r="AA17" s="367">
        <f t="shared" si="15"/>
        <v>99720</v>
      </c>
      <c r="AB17" s="368">
        <f>SUM(AB5:AB16)</f>
        <v>85093</v>
      </c>
      <c r="AC17" s="541">
        <f>SUM(AC5:AC16)</f>
        <v>996455</v>
      </c>
      <c r="AD17" s="473"/>
      <c r="AF17" s="391"/>
    </row>
    <row r="18" spans="1:32">
      <c r="A18" s="416" t="s">
        <v>96</v>
      </c>
      <c r="B18" s="293"/>
      <c r="C18" s="303"/>
      <c r="D18" s="378">
        <v>38</v>
      </c>
      <c r="E18" s="499">
        <v>3800</v>
      </c>
      <c r="F18" s="380">
        <v>53</v>
      </c>
      <c r="G18" s="499">
        <v>5630</v>
      </c>
      <c r="H18" s="378">
        <v>48</v>
      </c>
      <c r="I18" s="505">
        <v>30120</v>
      </c>
      <c r="J18" s="372">
        <v>27</v>
      </c>
      <c r="K18" s="505">
        <v>2700</v>
      </c>
      <c r="L18" s="372">
        <v>56</v>
      </c>
      <c r="M18" s="505">
        <v>11080</v>
      </c>
      <c r="N18" s="372">
        <v>11</v>
      </c>
      <c r="O18" s="505">
        <v>1180</v>
      </c>
      <c r="P18" s="372">
        <v>80</v>
      </c>
      <c r="Q18" s="505">
        <v>51300</v>
      </c>
      <c r="R18" s="302">
        <v>92</v>
      </c>
      <c r="S18" s="496">
        <v>62425</v>
      </c>
      <c r="T18" s="305">
        <v>63</v>
      </c>
      <c r="U18" s="494">
        <v>47340</v>
      </c>
      <c r="V18" s="306">
        <v>31</v>
      </c>
      <c r="W18" s="496">
        <v>6380</v>
      </c>
      <c r="X18" s="302">
        <v>18</v>
      </c>
      <c r="Y18" s="540">
        <v>1800</v>
      </c>
      <c r="Z18" s="315"/>
      <c r="AA18" s="316"/>
      <c r="AB18" s="284">
        <f>SUM(Z18+X18+V18+T18+R18+P18+N18+L18+J18+H18+F18+D18)</f>
        <v>517</v>
      </c>
      <c r="AC18" s="512">
        <f>SUM(E18+G18+I18+K18+Y18+AA18+W18+U18+S18+Q18+O18+M18)</f>
        <v>223755</v>
      </c>
      <c r="AD18" s="467"/>
    </row>
    <row r="19" spans="1:32">
      <c r="A19" s="416" t="s">
        <v>100</v>
      </c>
      <c r="B19" s="293"/>
      <c r="C19" s="303"/>
      <c r="D19" s="382"/>
      <c r="E19" s="500"/>
      <c r="F19" s="27">
        <v>5</v>
      </c>
      <c r="G19" s="500">
        <v>1050</v>
      </c>
      <c r="H19" s="382">
        <v>5</v>
      </c>
      <c r="I19" s="506">
        <v>750</v>
      </c>
      <c r="J19" s="373">
        <v>1</v>
      </c>
      <c r="K19" s="506">
        <v>150</v>
      </c>
      <c r="L19" s="373">
        <v>2</v>
      </c>
      <c r="M19" s="506">
        <v>300</v>
      </c>
      <c r="N19" s="373"/>
      <c r="O19" s="506"/>
      <c r="P19" s="373">
        <v>5</v>
      </c>
      <c r="Q19" s="506">
        <v>750</v>
      </c>
      <c r="R19" s="302">
        <v>3</v>
      </c>
      <c r="S19" s="496">
        <v>450</v>
      </c>
      <c r="T19" s="305">
        <v>5</v>
      </c>
      <c r="U19" s="494">
        <v>750</v>
      </c>
      <c r="V19" s="306">
        <v>2</v>
      </c>
      <c r="W19" s="496">
        <v>300</v>
      </c>
      <c r="X19" s="302"/>
      <c r="Y19" s="540"/>
      <c r="Z19" s="315"/>
      <c r="AA19" s="316"/>
      <c r="AB19" s="287">
        <f>SUM(Z19+X19+V19+T19+R19+P19+N19+L19+J19+H19+F19+D19)</f>
        <v>28</v>
      </c>
      <c r="AC19" s="512">
        <f>SUM(E19+G19+I19+K19+Y19+AA19+W19+U19+S19+Q19+O19+M19)</f>
        <v>4500</v>
      </c>
      <c r="AD19" s="467"/>
    </row>
    <row r="20" spans="1:32">
      <c r="A20" s="416" t="s">
        <v>101</v>
      </c>
      <c r="B20" s="293"/>
      <c r="C20" s="303"/>
      <c r="D20" s="382"/>
      <c r="E20" s="500"/>
      <c r="F20" s="27"/>
      <c r="G20" s="500"/>
      <c r="H20" s="382"/>
      <c r="I20" s="506"/>
      <c r="J20" s="373">
        <v>284</v>
      </c>
      <c r="K20" s="506">
        <v>14200</v>
      </c>
      <c r="L20" s="373">
        <v>64</v>
      </c>
      <c r="M20" s="506">
        <v>3200</v>
      </c>
      <c r="N20" s="373"/>
      <c r="O20" s="506"/>
      <c r="P20" s="373"/>
      <c r="Q20" s="506"/>
      <c r="R20" s="302"/>
      <c r="S20" s="496"/>
      <c r="T20" s="305">
        <v>258</v>
      </c>
      <c r="U20" s="494">
        <v>12900</v>
      </c>
      <c r="V20" s="306"/>
      <c r="W20" s="496"/>
      <c r="X20" s="302"/>
      <c r="Y20" s="540"/>
      <c r="Z20" s="315"/>
      <c r="AA20" s="316"/>
      <c r="AB20" s="287">
        <f>SUM(Z20+X20+V20+T20+R20+P20+N20+L20+J20+H20+F20+D20)</f>
        <v>606</v>
      </c>
      <c r="AC20" s="512">
        <f>SUM(E20+G20+I20+K20+Y20+AA20+W20+U20+S20+Q20+O20+M20)</f>
        <v>30300</v>
      </c>
      <c r="AD20" s="467"/>
    </row>
    <row r="21" spans="1:32">
      <c r="A21" s="416" t="s">
        <v>97</v>
      </c>
      <c r="B21" s="293" t="s">
        <v>30</v>
      </c>
      <c r="C21" s="303"/>
      <c r="D21" s="385">
        <v>888</v>
      </c>
      <c r="E21" s="501">
        <v>8880</v>
      </c>
      <c r="F21" s="387">
        <v>849</v>
      </c>
      <c r="G21" s="501">
        <v>8490</v>
      </c>
      <c r="H21" s="385">
        <v>1052</v>
      </c>
      <c r="I21" s="501">
        <v>10520</v>
      </c>
      <c r="J21" s="374">
        <v>860</v>
      </c>
      <c r="K21" s="501">
        <v>8600</v>
      </c>
      <c r="L21" s="374">
        <v>739</v>
      </c>
      <c r="M21" s="501">
        <v>7390</v>
      </c>
      <c r="N21" s="374">
        <v>582</v>
      </c>
      <c r="O21" s="501">
        <v>5820</v>
      </c>
      <c r="P21" s="374">
        <v>1239</v>
      </c>
      <c r="Q21" s="501">
        <v>12390</v>
      </c>
      <c r="R21" s="511">
        <v>998</v>
      </c>
      <c r="S21" s="396">
        <v>9980</v>
      </c>
      <c r="T21" s="38">
        <v>1215</v>
      </c>
      <c r="U21" s="396">
        <v>12150</v>
      </c>
      <c r="V21" s="27">
        <v>1136</v>
      </c>
      <c r="W21" s="396">
        <v>11360</v>
      </c>
      <c r="X21" s="511">
        <v>929</v>
      </c>
      <c r="Y21" s="61">
        <v>9290</v>
      </c>
      <c r="Z21" s="511">
        <v>923</v>
      </c>
      <c r="AA21" s="511">
        <v>9230</v>
      </c>
      <c r="AB21" s="353">
        <f>SUM(Z21+X21+V21+T21+R21+P21+N21+L21+J21+H21+F21+D21)</f>
        <v>11410</v>
      </c>
      <c r="AC21" s="512">
        <f>SUM(E21+G21+I21+K21+Y21+AA21+W21+U21+S21+Q21+O21+M21)</f>
        <v>114100</v>
      </c>
      <c r="AD21" s="467"/>
    </row>
    <row r="22" spans="1:32" s="331" customFormat="1" ht="15" thickBot="1">
      <c r="A22" s="417"/>
      <c r="B22" s="418"/>
      <c r="C22" s="530"/>
      <c r="D22" s="397">
        <f>SUM(D17:D21)</f>
        <v>6741</v>
      </c>
      <c r="E22" s="502">
        <f>SUM(E17:E21)</f>
        <v>72305</v>
      </c>
      <c r="F22" s="397">
        <f>SUM(F17:F21)</f>
        <v>7797</v>
      </c>
      <c r="G22" s="420">
        <f>SUM(G17:G21)</f>
        <v>94105</v>
      </c>
      <c r="H22" s="397">
        <f t="shared" ref="H22:AC22" si="16">SUM(H17:H21)</f>
        <v>10020</v>
      </c>
      <c r="I22" s="420">
        <f t="shared" si="16"/>
        <v>150940</v>
      </c>
      <c r="J22" s="397">
        <f t="shared" si="16"/>
        <v>7121</v>
      </c>
      <c r="K22" s="420">
        <f t="shared" si="16"/>
        <v>92365</v>
      </c>
      <c r="L22" s="397">
        <f t="shared" si="16"/>
        <v>7843</v>
      </c>
      <c r="M22" s="510">
        <f t="shared" si="16"/>
        <v>90575</v>
      </c>
      <c r="N22" s="422">
        <f t="shared" si="16"/>
        <v>6759</v>
      </c>
      <c r="O22" s="420">
        <f t="shared" si="16"/>
        <v>68695</v>
      </c>
      <c r="P22" s="397">
        <f t="shared" si="16"/>
        <v>8945</v>
      </c>
      <c r="Q22" s="420">
        <f t="shared" si="16"/>
        <v>166060</v>
      </c>
      <c r="R22" s="397">
        <f t="shared" si="16"/>
        <v>6632</v>
      </c>
      <c r="S22" s="420">
        <f t="shared" si="16"/>
        <v>151150</v>
      </c>
      <c r="T22" s="397">
        <f t="shared" si="16"/>
        <v>9058</v>
      </c>
      <c r="U22" s="397">
        <f t="shared" si="16"/>
        <v>169300</v>
      </c>
      <c r="V22" s="397">
        <f t="shared" si="16"/>
        <v>10374</v>
      </c>
      <c r="W22" s="397">
        <f t="shared" si="16"/>
        <v>108475</v>
      </c>
      <c r="X22" s="397">
        <f t="shared" si="16"/>
        <v>8541</v>
      </c>
      <c r="Y22" s="397">
        <f t="shared" si="16"/>
        <v>96190</v>
      </c>
      <c r="Z22" s="397">
        <f t="shared" si="16"/>
        <v>7823</v>
      </c>
      <c r="AA22" s="397">
        <f t="shared" si="16"/>
        <v>108950</v>
      </c>
      <c r="AB22" s="397">
        <f t="shared" si="16"/>
        <v>97654</v>
      </c>
      <c r="AC22" s="510">
        <f t="shared" si="16"/>
        <v>1369110</v>
      </c>
      <c r="AD22" s="475"/>
    </row>
    <row r="23" spans="1:32" s="205" customFormat="1" ht="12.75" customHeight="1" thickTop="1">
      <c r="A23" s="634" t="s">
        <v>75</v>
      </c>
      <c r="B23" s="635"/>
      <c r="C23" s="635"/>
      <c r="D23" s="635"/>
      <c r="E23" s="635"/>
      <c r="F23" s="635"/>
      <c r="G23" s="635"/>
      <c r="H23" s="635"/>
      <c r="I23" s="635"/>
      <c r="J23" s="635"/>
      <c r="K23" s="635"/>
      <c r="L23" s="635"/>
      <c r="M23" s="635"/>
      <c r="N23" s="635"/>
      <c r="O23" s="635"/>
      <c r="P23" s="635"/>
      <c r="Q23" s="635"/>
      <c r="R23" s="635"/>
      <c r="S23" s="635"/>
      <c r="T23" s="635"/>
      <c r="U23" s="635"/>
      <c r="V23" s="635"/>
      <c r="W23" s="635"/>
      <c r="X23" s="635"/>
      <c r="Y23" s="635"/>
      <c r="Z23" s="635"/>
      <c r="AA23" s="636"/>
      <c r="AB23" s="637" t="s">
        <v>76</v>
      </c>
      <c r="AC23" s="638"/>
      <c r="AD23" s="476" t="s">
        <v>77</v>
      </c>
    </row>
    <row r="24" spans="1:32">
      <c r="A24" s="412"/>
      <c r="B24" s="347"/>
      <c r="C24" s="491"/>
      <c r="D24" s="423" t="s">
        <v>24</v>
      </c>
      <c r="E24" s="423" t="s">
        <v>78</v>
      </c>
      <c r="F24" s="424" t="s">
        <v>28</v>
      </c>
      <c r="G24" s="424" t="s">
        <v>78</v>
      </c>
      <c r="H24" s="424" t="s">
        <v>24</v>
      </c>
      <c r="I24" s="424" t="s">
        <v>78</v>
      </c>
      <c r="J24" s="424" t="s">
        <v>24</v>
      </c>
      <c r="K24" s="424" t="s">
        <v>78</v>
      </c>
      <c r="L24" s="424" t="s">
        <v>24</v>
      </c>
      <c r="M24" s="424" t="s">
        <v>78</v>
      </c>
      <c r="N24" s="424" t="s">
        <v>24</v>
      </c>
      <c r="O24" s="424" t="s">
        <v>78</v>
      </c>
      <c r="P24" s="424" t="s">
        <v>24</v>
      </c>
      <c r="Q24" s="424" t="s">
        <v>78</v>
      </c>
      <c r="R24" s="424" t="s">
        <v>24</v>
      </c>
      <c r="S24" s="424" t="s">
        <v>78</v>
      </c>
      <c r="T24" s="424" t="s">
        <v>24</v>
      </c>
      <c r="U24" s="424" t="s">
        <v>78</v>
      </c>
      <c r="V24" s="424" t="s">
        <v>24</v>
      </c>
      <c r="W24" s="424" t="s">
        <v>78</v>
      </c>
      <c r="X24" s="424" t="s">
        <v>24</v>
      </c>
      <c r="Y24" s="424" t="s">
        <v>78</v>
      </c>
      <c r="Z24" s="424" t="s">
        <v>24</v>
      </c>
      <c r="AA24" s="398" t="s">
        <v>78</v>
      </c>
      <c r="AB24" s="514" t="s">
        <v>24</v>
      </c>
      <c r="AC24" s="515" t="s">
        <v>78</v>
      </c>
      <c r="AD24" s="479"/>
    </row>
    <row r="25" spans="1:32">
      <c r="A25" s="425" t="s">
        <v>79</v>
      </c>
      <c r="B25" s="347"/>
      <c r="C25" s="491"/>
      <c r="D25" s="24">
        <v>115</v>
      </c>
      <c r="E25" s="426">
        <v>185</v>
      </c>
      <c r="F25" s="490">
        <v>126</v>
      </c>
      <c r="G25" s="426">
        <v>64</v>
      </c>
      <c r="H25" s="490">
        <v>172</v>
      </c>
      <c r="I25" s="427">
        <v>108</v>
      </c>
      <c r="J25" s="490">
        <v>30</v>
      </c>
      <c r="K25" s="426">
        <v>66</v>
      </c>
      <c r="L25" s="490">
        <v>203</v>
      </c>
      <c r="M25" s="426">
        <v>97</v>
      </c>
      <c r="N25" s="490">
        <v>19</v>
      </c>
      <c r="O25" s="426">
        <v>53</v>
      </c>
      <c r="P25" s="490">
        <v>7</v>
      </c>
      <c r="Q25" s="426">
        <v>132</v>
      </c>
      <c r="R25" s="490">
        <v>8</v>
      </c>
      <c r="S25" s="426">
        <v>70</v>
      </c>
      <c r="T25" s="17">
        <v>769</v>
      </c>
      <c r="U25" s="428">
        <v>98</v>
      </c>
      <c r="V25" s="17">
        <v>600</v>
      </c>
      <c r="W25" s="428">
        <v>132</v>
      </c>
      <c r="X25" s="493">
        <v>195</v>
      </c>
      <c r="Y25" s="516">
        <v>82</v>
      </c>
      <c r="Z25" s="493">
        <v>8</v>
      </c>
      <c r="AA25" s="399">
        <v>52</v>
      </c>
      <c r="AB25" s="517">
        <f t="shared" ref="AB25:AB31" si="17">SUM(D25+F25+H25+J25+X25+Z25+L25+N25+P25+R25+T25+V25)</f>
        <v>2252</v>
      </c>
      <c r="AC25" s="518">
        <f t="shared" ref="AC25:AC31" si="18">SUM(E25+G25+I25+K25+Y25+AA25+W25+U25+S25+Q25+O25+M25)</f>
        <v>1139</v>
      </c>
      <c r="AD25" s="626">
        <f>SUM(AB25+AB26+AC25+AC26)</f>
        <v>24325</v>
      </c>
    </row>
    <row r="26" spans="1:32" ht="15" customHeight="1">
      <c r="A26" s="429" t="s">
        <v>80</v>
      </c>
      <c r="B26" s="347"/>
      <c r="C26" s="491"/>
      <c r="D26" s="24">
        <v>853</v>
      </c>
      <c r="E26" s="426">
        <v>313</v>
      </c>
      <c r="F26" s="490">
        <v>2375</v>
      </c>
      <c r="G26" s="149">
        <v>236</v>
      </c>
      <c r="H26" s="490">
        <v>1791</v>
      </c>
      <c r="I26" s="427">
        <v>352</v>
      </c>
      <c r="J26" s="490">
        <v>1349</v>
      </c>
      <c r="K26" s="426">
        <v>210</v>
      </c>
      <c r="L26" s="490">
        <v>1983</v>
      </c>
      <c r="M26" s="426">
        <v>316</v>
      </c>
      <c r="N26" s="490">
        <v>2549</v>
      </c>
      <c r="O26" s="426">
        <v>167</v>
      </c>
      <c r="P26" s="490">
        <v>580</v>
      </c>
      <c r="Q26" s="426">
        <v>383</v>
      </c>
      <c r="R26" s="490">
        <v>354</v>
      </c>
      <c r="S26" s="426">
        <v>214</v>
      </c>
      <c r="T26" s="24">
        <v>1003</v>
      </c>
      <c r="U26" s="426">
        <v>282</v>
      </c>
      <c r="V26" s="24">
        <v>1539</v>
      </c>
      <c r="W26" s="426">
        <v>366</v>
      </c>
      <c r="X26" s="490">
        <v>1703</v>
      </c>
      <c r="Y26" s="426">
        <v>342</v>
      </c>
      <c r="Z26" s="490">
        <v>1521</v>
      </c>
      <c r="AA26" s="400">
        <v>153</v>
      </c>
      <c r="AB26" s="519">
        <f t="shared" si="17"/>
        <v>17600</v>
      </c>
      <c r="AC26" s="520">
        <f t="shared" si="18"/>
        <v>3334</v>
      </c>
      <c r="AD26" s="627"/>
    </row>
    <row r="27" spans="1:32">
      <c r="A27" s="429" t="s">
        <v>81</v>
      </c>
      <c r="B27" s="347"/>
      <c r="C27" s="491"/>
      <c r="D27" s="24">
        <v>338</v>
      </c>
      <c r="E27" s="426">
        <v>131</v>
      </c>
      <c r="F27" s="492">
        <v>380</v>
      </c>
      <c r="G27" s="149">
        <v>88</v>
      </c>
      <c r="H27" s="492">
        <v>161</v>
      </c>
      <c r="I27" s="430">
        <v>147</v>
      </c>
      <c r="J27" s="490">
        <v>70</v>
      </c>
      <c r="K27" s="149">
        <v>108</v>
      </c>
      <c r="L27" s="490">
        <v>306</v>
      </c>
      <c r="M27" s="426">
        <v>79</v>
      </c>
      <c r="N27" s="490">
        <v>222</v>
      </c>
      <c r="O27" s="426">
        <v>51</v>
      </c>
      <c r="P27" s="490">
        <v>146</v>
      </c>
      <c r="Q27" s="426">
        <v>211</v>
      </c>
      <c r="R27" s="490">
        <v>118</v>
      </c>
      <c r="S27" s="426">
        <v>90</v>
      </c>
      <c r="T27" s="24">
        <v>64</v>
      </c>
      <c r="U27" s="426">
        <v>140</v>
      </c>
      <c r="V27" s="24">
        <v>261</v>
      </c>
      <c r="W27" s="426">
        <v>187</v>
      </c>
      <c r="X27" s="492">
        <v>286</v>
      </c>
      <c r="Y27" s="149">
        <v>160</v>
      </c>
      <c r="Z27" s="490">
        <v>165</v>
      </c>
      <c r="AA27" s="400">
        <v>87</v>
      </c>
      <c r="AB27" s="521">
        <f t="shared" si="17"/>
        <v>2517</v>
      </c>
      <c r="AC27" s="520">
        <f t="shared" si="18"/>
        <v>1479</v>
      </c>
      <c r="AD27" s="628">
        <f>SUM(AB27+AB28+AC27+AC28)</f>
        <v>8468</v>
      </c>
    </row>
    <row r="28" spans="1:32" ht="15" customHeight="1">
      <c r="A28" s="429" t="s">
        <v>82</v>
      </c>
      <c r="B28" s="347"/>
      <c r="C28" s="491"/>
      <c r="D28" s="24">
        <v>77</v>
      </c>
      <c r="E28" s="426">
        <v>164</v>
      </c>
      <c r="F28" s="492">
        <v>90</v>
      </c>
      <c r="G28" s="149">
        <v>139</v>
      </c>
      <c r="H28" s="492">
        <v>358</v>
      </c>
      <c r="I28" s="430">
        <v>180</v>
      </c>
      <c r="J28" s="490">
        <v>527</v>
      </c>
      <c r="K28" s="149">
        <v>233</v>
      </c>
      <c r="L28" s="490">
        <v>237</v>
      </c>
      <c r="M28" s="426">
        <v>233</v>
      </c>
      <c r="N28" s="490">
        <v>225</v>
      </c>
      <c r="O28" s="426">
        <v>76</v>
      </c>
      <c r="P28" s="490">
        <v>95</v>
      </c>
      <c r="Q28" s="426">
        <v>214</v>
      </c>
      <c r="R28" s="490">
        <v>135</v>
      </c>
      <c r="S28" s="426">
        <v>207</v>
      </c>
      <c r="T28" s="24">
        <v>215</v>
      </c>
      <c r="U28" s="426">
        <v>187</v>
      </c>
      <c r="V28" s="24">
        <v>203</v>
      </c>
      <c r="W28" s="426">
        <v>194</v>
      </c>
      <c r="X28" s="492">
        <v>97</v>
      </c>
      <c r="Y28" s="149">
        <v>207</v>
      </c>
      <c r="Z28" s="490">
        <v>69</v>
      </c>
      <c r="AA28" s="400">
        <v>110</v>
      </c>
      <c r="AB28" s="521">
        <f t="shared" si="17"/>
        <v>2328</v>
      </c>
      <c r="AC28" s="520">
        <f t="shared" si="18"/>
        <v>2144</v>
      </c>
      <c r="AD28" s="629"/>
    </row>
    <row r="29" spans="1:32">
      <c r="A29" s="429" t="s">
        <v>83</v>
      </c>
      <c r="B29" s="347"/>
      <c r="C29" s="491"/>
      <c r="D29" s="24">
        <v>290</v>
      </c>
      <c r="E29" s="426">
        <v>507</v>
      </c>
      <c r="F29" s="492">
        <v>205</v>
      </c>
      <c r="G29" s="149">
        <v>282</v>
      </c>
      <c r="H29" s="492">
        <v>358</v>
      </c>
      <c r="I29" s="430">
        <v>415</v>
      </c>
      <c r="J29" s="490">
        <v>316</v>
      </c>
      <c r="K29" s="149">
        <v>301</v>
      </c>
      <c r="L29" s="490">
        <v>323</v>
      </c>
      <c r="M29" s="426">
        <v>350</v>
      </c>
      <c r="N29" s="490">
        <v>287</v>
      </c>
      <c r="O29" s="426">
        <v>210</v>
      </c>
      <c r="P29" s="490">
        <v>706</v>
      </c>
      <c r="Q29" s="426">
        <v>524</v>
      </c>
      <c r="R29" s="490">
        <v>498</v>
      </c>
      <c r="S29" s="426">
        <v>292</v>
      </c>
      <c r="T29" s="24">
        <v>397</v>
      </c>
      <c r="U29" s="426">
        <v>266</v>
      </c>
      <c r="V29" s="24">
        <v>452</v>
      </c>
      <c r="W29" s="426">
        <v>444</v>
      </c>
      <c r="X29" s="492">
        <v>603</v>
      </c>
      <c r="Y29" s="149">
        <v>320</v>
      </c>
      <c r="Z29" s="490">
        <v>968</v>
      </c>
      <c r="AA29" s="400">
        <v>180</v>
      </c>
      <c r="AB29" s="521">
        <f t="shared" si="17"/>
        <v>5403</v>
      </c>
      <c r="AC29" s="520">
        <f t="shared" si="18"/>
        <v>4091</v>
      </c>
      <c r="AD29" s="225">
        <f>SUM(AB29:AC29)</f>
        <v>9494</v>
      </c>
    </row>
    <row r="30" spans="1:32">
      <c r="A30" s="429" t="s">
        <v>84</v>
      </c>
      <c r="B30" s="347"/>
      <c r="C30" s="491"/>
      <c r="D30" s="24">
        <v>1290</v>
      </c>
      <c r="E30" s="426">
        <v>1228</v>
      </c>
      <c r="F30" s="492">
        <v>1709</v>
      </c>
      <c r="G30" s="149">
        <v>843</v>
      </c>
      <c r="H30" s="492">
        <v>2619</v>
      </c>
      <c r="I30" s="430">
        <v>1250</v>
      </c>
      <c r="J30" s="490">
        <v>1386</v>
      </c>
      <c r="K30" s="149">
        <v>905</v>
      </c>
      <c r="L30" s="490">
        <v>1238</v>
      </c>
      <c r="M30" s="426">
        <v>1065</v>
      </c>
      <c r="N30" s="490">
        <v>1214</v>
      </c>
      <c r="O30" s="426">
        <v>659</v>
      </c>
      <c r="P30" s="490">
        <v>1936</v>
      </c>
      <c r="Q30" s="426">
        <v>1470</v>
      </c>
      <c r="R30" s="490">
        <v>1548</v>
      </c>
      <c r="S30" s="426">
        <v>955</v>
      </c>
      <c r="T30" s="24">
        <v>1648</v>
      </c>
      <c r="U30" s="426">
        <v>1443</v>
      </c>
      <c r="V30" s="24">
        <v>1767</v>
      </c>
      <c r="W30" s="426">
        <v>1800</v>
      </c>
      <c r="X30" s="492">
        <v>1719</v>
      </c>
      <c r="Y30" s="149">
        <v>1286</v>
      </c>
      <c r="Z30" s="490">
        <v>2114</v>
      </c>
      <c r="AA30" s="400">
        <v>714</v>
      </c>
      <c r="AB30" s="521">
        <f t="shared" si="17"/>
        <v>20188</v>
      </c>
      <c r="AC30" s="520">
        <f t="shared" si="18"/>
        <v>13618</v>
      </c>
      <c r="AD30" s="225">
        <f>SUM(AB30:AC30)</f>
        <v>33806</v>
      </c>
    </row>
    <row r="31" spans="1:32">
      <c r="A31" s="429" t="s">
        <v>85</v>
      </c>
      <c r="B31" s="347"/>
      <c r="C31" s="491"/>
      <c r="D31" s="24">
        <v>135</v>
      </c>
      <c r="E31" s="426">
        <v>189</v>
      </c>
      <c r="F31" s="492">
        <v>245</v>
      </c>
      <c r="G31" s="149">
        <v>108</v>
      </c>
      <c r="H31" s="492">
        <v>728</v>
      </c>
      <c r="I31" s="430">
        <v>276</v>
      </c>
      <c r="J31" s="490">
        <v>332</v>
      </c>
      <c r="K31" s="149">
        <v>116</v>
      </c>
      <c r="L31" s="490">
        <v>375</v>
      </c>
      <c r="M31" s="426">
        <v>177</v>
      </c>
      <c r="N31" s="490">
        <v>327</v>
      </c>
      <c r="O31" s="426">
        <v>107</v>
      </c>
      <c r="P31" s="490">
        <v>927</v>
      </c>
      <c r="Q31" s="426">
        <v>290</v>
      </c>
      <c r="R31" s="490">
        <v>864</v>
      </c>
      <c r="S31" s="426">
        <v>186</v>
      </c>
      <c r="T31" s="431">
        <v>692</v>
      </c>
      <c r="U31" s="432">
        <v>313</v>
      </c>
      <c r="V31" s="431">
        <v>909</v>
      </c>
      <c r="W31" s="432">
        <v>351</v>
      </c>
      <c r="X31" s="522">
        <v>374</v>
      </c>
      <c r="Y31" s="523">
        <v>219</v>
      </c>
      <c r="Z31" s="433">
        <v>671</v>
      </c>
      <c r="AA31" s="401">
        <v>89</v>
      </c>
      <c r="AB31" s="524">
        <f t="shared" si="17"/>
        <v>6579</v>
      </c>
      <c r="AC31" s="525">
        <f t="shared" si="18"/>
        <v>2421</v>
      </c>
      <c r="AD31" s="231">
        <f>SUM(AB31:AC31)</f>
        <v>9000</v>
      </c>
    </row>
    <row r="32" spans="1:32" ht="15" thickBot="1">
      <c r="A32" s="434"/>
      <c r="B32" s="435"/>
      <c r="C32" s="531"/>
      <c r="D32" s="106">
        <f t="shared" ref="D32:W32" si="19">SUM(D25:D31)</f>
        <v>3098</v>
      </c>
      <c r="E32" s="436">
        <f t="shared" si="19"/>
        <v>2717</v>
      </c>
      <c r="F32" s="489">
        <f t="shared" si="19"/>
        <v>5130</v>
      </c>
      <c r="G32" s="437">
        <f t="shared" si="19"/>
        <v>1760</v>
      </c>
      <c r="H32" s="489">
        <f t="shared" si="19"/>
        <v>6187</v>
      </c>
      <c r="I32" s="437">
        <f t="shared" si="19"/>
        <v>2728</v>
      </c>
      <c r="J32" s="438">
        <f t="shared" si="19"/>
        <v>4010</v>
      </c>
      <c r="K32" s="437">
        <f t="shared" si="19"/>
        <v>1939</v>
      </c>
      <c r="L32" s="438">
        <f t="shared" si="19"/>
        <v>4665</v>
      </c>
      <c r="M32" s="437">
        <f t="shared" si="19"/>
        <v>2317</v>
      </c>
      <c r="N32" s="438">
        <f t="shared" si="19"/>
        <v>4843</v>
      </c>
      <c r="O32" s="437">
        <f t="shared" si="19"/>
        <v>1323</v>
      </c>
      <c r="P32" s="438">
        <f t="shared" si="19"/>
        <v>4397</v>
      </c>
      <c r="Q32" s="437">
        <f t="shared" si="19"/>
        <v>3224</v>
      </c>
      <c r="R32" s="438">
        <f t="shared" si="19"/>
        <v>3525</v>
      </c>
      <c r="S32" s="437">
        <f t="shared" si="19"/>
        <v>2014</v>
      </c>
      <c r="T32" s="438">
        <f t="shared" si="19"/>
        <v>4788</v>
      </c>
      <c r="U32" s="437">
        <f t="shared" si="19"/>
        <v>2729</v>
      </c>
      <c r="V32" s="438">
        <f t="shared" si="19"/>
        <v>5731</v>
      </c>
      <c r="W32" s="437">
        <f t="shared" si="19"/>
        <v>3474</v>
      </c>
      <c r="X32" s="438">
        <f>SUM(X25:X31)</f>
        <v>4977</v>
      </c>
      <c r="Y32" s="436">
        <f>SUM(Y25:Y31)</f>
        <v>2616</v>
      </c>
      <c r="Z32" s="438">
        <f>SUM(Z25:Z31)</f>
        <v>5516</v>
      </c>
      <c r="AA32" s="402">
        <f>SUM(AA25:AA31)</f>
        <v>1385</v>
      </c>
      <c r="AB32" s="538">
        <f>SUM(AB25:AB31)</f>
        <v>56867</v>
      </c>
      <c r="AC32" s="539">
        <f>SUM(E32+G32+I32+K32+Y32+AA32+M32+O32+Q32+S32+U32+W32)</f>
        <v>28226</v>
      </c>
      <c r="AD32" s="240">
        <f>SUM(AB32:AC32)</f>
        <v>85093</v>
      </c>
    </row>
    <row r="33" spans="1:30" ht="15" thickTop="1">
      <c r="A33" s="439" t="s">
        <v>86</v>
      </c>
      <c r="B33" s="440"/>
      <c r="C33" s="532"/>
      <c r="D33" s="659">
        <v>3</v>
      </c>
      <c r="E33" s="660"/>
      <c r="F33" s="641">
        <v>1</v>
      </c>
      <c r="G33" s="642"/>
      <c r="H33" s="641">
        <v>6</v>
      </c>
      <c r="I33" s="642"/>
      <c r="J33" s="643">
        <v>5</v>
      </c>
      <c r="K33" s="644"/>
      <c r="L33" s="643">
        <v>2</v>
      </c>
      <c r="M33" s="645"/>
      <c r="N33" s="643">
        <v>1</v>
      </c>
      <c r="O33" s="656"/>
      <c r="P33" s="647"/>
      <c r="Q33" s="647"/>
      <c r="R33" s="643"/>
      <c r="S33" s="645"/>
      <c r="T33" s="661"/>
      <c r="U33" s="662"/>
      <c r="V33" s="661">
        <v>2</v>
      </c>
      <c r="W33" s="662"/>
      <c r="X33" s="663">
        <v>2</v>
      </c>
      <c r="Y33" s="663"/>
      <c r="Z33" s="663">
        <v>2</v>
      </c>
      <c r="AA33" s="664"/>
      <c r="AB33" s="665">
        <f>SUM(D33:AA33)</f>
        <v>24</v>
      </c>
      <c r="AC33" s="666"/>
      <c r="AD33" s="182"/>
    </row>
    <row r="34" spans="1:30">
      <c r="A34" s="441" t="s">
        <v>87</v>
      </c>
      <c r="B34" s="347"/>
      <c r="C34" s="491"/>
      <c r="D34" s="643">
        <v>18</v>
      </c>
      <c r="E34" s="644"/>
      <c r="F34" s="641">
        <v>11</v>
      </c>
      <c r="G34" s="642"/>
      <c r="H34" s="641">
        <v>25</v>
      </c>
      <c r="I34" s="642"/>
      <c r="J34" s="643"/>
      <c r="K34" s="644"/>
      <c r="L34" s="643">
        <v>2</v>
      </c>
      <c r="M34" s="645"/>
      <c r="N34" s="643">
        <v>1</v>
      </c>
      <c r="O34" s="656"/>
      <c r="P34" s="647"/>
      <c r="Q34" s="647"/>
      <c r="R34" s="643">
        <v>5</v>
      </c>
      <c r="S34" s="645"/>
      <c r="T34" s="648">
        <v>1</v>
      </c>
      <c r="U34" s="649"/>
      <c r="V34" s="648"/>
      <c r="W34" s="649"/>
      <c r="X34" s="647"/>
      <c r="Y34" s="657"/>
      <c r="Z34" s="647"/>
      <c r="AA34" s="643"/>
      <c r="AB34" s="639">
        <f t="shared" ref="AB34:AB40" si="20">SUM(D34:AA34)</f>
        <v>63</v>
      </c>
      <c r="AC34" s="640"/>
      <c r="AD34" s="278">
        <f>SUM(AC25:AC31)</f>
        <v>28226</v>
      </c>
    </row>
    <row r="35" spans="1:30">
      <c r="A35" s="425" t="s">
        <v>88</v>
      </c>
      <c r="B35" s="347"/>
      <c r="C35" s="491"/>
      <c r="D35" s="641">
        <v>103</v>
      </c>
      <c r="E35" s="642"/>
      <c r="F35" s="641">
        <v>148</v>
      </c>
      <c r="G35" s="642"/>
      <c r="H35" s="641">
        <v>168</v>
      </c>
      <c r="I35" s="642"/>
      <c r="J35" s="643">
        <v>117</v>
      </c>
      <c r="K35" s="644"/>
      <c r="L35" s="643">
        <v>181</v>
      </c>
      <c r="M35" s="645"/>
      <c r="N35" s="643">
        <v>197</v>
      </c>
      <c r="O35" s="656"/>
      <c r="P35" s="647">
        <v>419</v>
      </c>
      <c r="Q35" s="647"/>
      <c r="R35" s="643">
        <v>252</v>
      </c>
      <c r="S35" s="645"/>
      <c r="T35" s="648">
        <v>201</v>
      </c>
      <c r="U35" s="649"/>
      <c r="V35" s="648">
        <v>187</v>
      </c>
      <c r="W35" s="649"/>
      <c r="X35" s="646">
        <v>170</v>
      </c>
      <c r="Y35" s="646"/>
      <c r="Z35" s="647">
        <v>215</v>
      </c>
      <c r="AA35" s="643"/>
      <c r="AB35" s="639">
        <f t="shared" si="20"/>
        <v>2358</v>
      </c>
      <c r="AC35" s="640"/>
      <c r="AD35" s="182"/>
    </row>
    <row r="36" spans="1:30">
      <c r="A36" s="425" t="s">
        <v>89</v>
      </c>
      <c r="B36" s="347"/>
      <c r="C36" s="491"/>
      <c r="D36" s="641">
        <v>8</v>
      </c>
      <c r="E36" s="642"/>
      <c r="F36" s="641">
        <v>47</v>
      </c>
      <c r="G36" s="642"/>
      <c r="H36" s="641">
        <v>24</v>
      </c>
      <c r="I36" s="642"/>
      <c r="J36" s="643">
        <v>8</v>
      </c>
      <c r="K36" s="644"/>
      <c r="L36" s="643">
        <v>90</v>
      </c>
      <c r="M36" s="645"/>
      <c r="N36" s="643">
        <v>66</v>
      </c>
      <c r="O36" s="656"/>
      <c r="P36" s="647"/>
      <c r="Q36" s="647"/>
      <c r="R36" s="643">
        <v>11</v>
      </c>
      <c r="S36" s="645"/>
      <c r="T36" s="648">
        <v>38</v>
      </c>
      <c r="U36" s="649"/>
      <c r="V36" s="648">
        <v>9</v>
      </c>
      <c r="W36" s="649"/>
      <c r="X36" s="647">
        <v>23</v>
      </c>
      <c r="Y36" s="647"/>
      <c r="Z36" s="647">
        <v>6</v>
      </c>
      <c r="AA36" s="643"/>
      <c r="AB36" s="639">
        <f t="shared" si="20"/>
        <v>330</v>
      </c>
      <c r="AC36" s="640"/>
      <c r="AD36" s="182"/>
    </row>
    <row r="37" spans="1:30">
      <c r="A37" s="442" t="s">
        <v>90</v>
      </c>
      <c r="B37" s="347"/>
      <c r="C37" s="491"/>
      <c r="D37" s="646">
        <v>23</v>
      </c>
      <c r="E37" s="646"/>
      <c r="F37" s="646">
        <v>23</v>
      </c>
      <c r="G37" s="646"/>
      <c r="H37" s="646">
        <v>40</v>
      </c>
      <c r="I37" s="646"/>
      <c r="J37" s="647">
        <v>26</v>
      </c>
      <c r="K37" s="647"/>
      <c r="L37" s="647">
        <v>25</v>
      </c>
      <c r="M37" s="647"/>
      <c r="N37" s="647">
        <v>36</v>
      </c>
      <c r="O37" s="647"/>
      <c r="P37" s="647">
        <v>33</v>
      </c>
      <c r="Q37" s="647"/>
      <c r="R37" s="647">
        <v>34</v>
      </c>
      <c r="S37" s="647"/>
      <c r="T37" s="647">
        <v>35</v>
      </c>
      <c r="U37" s="647"/>
      <c r="V37" s="647">
        <v>45</v>
      </c>
      <c r="W37" s="647"/>
      <c r="X37" s="647">
        <v>26</v>
      </c>
      <c r="Y37" s="647"/>
      <c r="Z37" s="647">
        <v>40</v>
      </c>
      <c r="AA37" s="643"/>
      <c r="AB37" s="667">
        <f t="shared" si="20"/>
        <v>386</v>
      </c>
      <c r="AC37" s="668"/>
      <c r="AD37" s="182"/>
    </row>
    <row r="38" spans="1:30" ht="15">
      <c r="A38" s="442" t="s">
        <v>68</v>
      </c>
      <c r="B38" s="347"/>
      <c r="C38" s="491"/>
      <c r="D38" s="646">
        <v>615</v>
      </c>
      <c r="E38" s="646"/>
      <c r="F38" s="646">
        <v>1831</v>
      </c>
      <c r="G38" s="646"/>
      <c r="H38" s="646">
        <v>1150</v>
      </c>
      <c r="I38" s="646"/>
      <c r="J38" s="647">
        <v>905</v>
      </c>
      <c r="K38" s="647"/>
      <c r="L38" s="647">
        <v>1538</v>
      </c>
      <c r="M38" s="647"/>
      <c r="N38" s="647">
        <v>2122</v>
      </c>
      <c r="O38" s="647"/>
      <c r="P38" s="647"/>
      <c r="Q38" s="647"/>
      <c r="R38" s="647"/>
      <c r="S38" s="647"/>
      <c r="T38" s="647"/>
      <c r="U38" s="647"/>
      <c r="V38" s="647">
        <v>903</v>
      </c>
      <c r="W38" s="647"/>
      <c r="X38" s="647">
        <v>1300</v>
      </c>
      <c r="Y38" s="647"/>
      <c r="Z38" s="647">
        <v>1188</v>
      </c>
      <c r="AA38" s="643"/>
      <c r="AB38" s="667">
        <f t="shared" si="20"/>
        <v>11552</v>
      </c>
      <c r="AC38" s="668"/>
      <c r="AD38" s="246"/>
    </row>
    <row r="39" spans="1:30" ht="15">
      <c r="A39" s="442" t="s">
        <v>102</v>
      </c>
      <c r="B39" s="347"/>
      <c r="C39" s="491"/>
      <c r="D39" s="670"/>
      <c r="E39" s="670"/>
      <c r="F39" s="670"/>
      <c r="G39" s="670"/>
      <c r="H39" s="670"/>
      <c r="I39" s="670"/>
      <c r="J39" s="650"/>
      <c r="K39" s="650"/>
      <c r="L39" s="650"/>
      <c r="M39" s="650"/>
      <c r="N39" s="650"/>
      <c r="O39" s="650"/>
      <c r="P39" s="650"/>
      <c r="Q39" s="650"/>
      <c r="R39" s="650">
        <v>14</v>
      </c>
      <c r="S39" s="650"/>
      <c r="T39" s="653"/>
      <c r="U39" s="654"/>
      <c r="V39" s="653"/>
      <c r="W39" s="654"/>
      <c r="X39" s="653"/>
      <c r="Y39" s="654"/>
      <c r="Z39" s="653">
        <v>12</v>
      </c>
      <c r="AA39" s="655"/>
      <c r="AB39" s="651">
        <f t="shared" ref="AB39" si="21">SUM(D39:AA39)</f>
        <v>26</v>
      </c>
      <c r="AC39" s="652"/>
      <c r="AD39" s="246"/>
    </row>
    <row r="40" spans="1:30" ht="15" thickBot="1">
      <c r="A40" s="442"/>
      <c r="B40" s="347"/>
      <c r="C40" s="491"/>
      <c r="D40" s="669">
        <f>SUM(D33:E38)</f>
        <v>770</v>
      </c>
      <c r="E40" s="669"/>
      <c r="F40" s="669">
        <f>SUM(F33:G38)</f>
        <v>2061</v>
      </c>
      <c r="G40" s="669"/>
      <c r="H40" s="669">
        <f>SUM(H33:I38)</f>
        <v>1413</v>
      </c>
      <c r="I40" s="669"/>
      <c r="J40" s="669">
        <f>SUM(J33:K38)</f>
        <v>1061</v>
      </c>
      <c r="K40" s="669"/>
      <c r="L40" s="669">
        <f>SUM(L33:M38)</f>
        <v>1838</v>
      </c>
      <c r="M40" s="669"/>
      <c r="N40" s="669">
        <f>SUM(N33:O38)</f>
        <v>2423</v>
      </c>
      <c r="O40" s="669"/>
      <c r="P40" s="669">
        <f>SUM(P33:Q38)</f>
        <v>452</v>
      </c>
      <c r="Q40" s="669"/>
      <c r="R40" s="669">
        <f>SUM(R33:S39)</f>
        <v>316</v>
      </c>
      <c r="S40" s="669"/>
      <c r="T40" s="669">
        <f>SUM(T33:U38)</f>
        <v>275</v>
      </c>
      <c r="U40" s="669"/>
      <c r="V40" s="669">
        <f>SUM(V33:W38)</f>
        <v>1146</v>
      </c>
      <c r="W40" s="669"/>
      <c r="X40" s="669">
        <f>SUM(X33:Y38)</f>
        <v>1521</v>
      </c>
      <c r="Y40" s="669"/>
      <c r="Z40" s="669">
        <f>SUM(Z33:AA39)</f>
        <v>1463</v>
      </c>
      <c r="AA40" s="669"/>
      <c r="AB40" s="673">
        <f t="shared" si="20"/>
        <v>14739</v>
      </c>
      <c r="AC40" s="674"/>
      <c r="AD40" s="247">
        <f>SUM(D40:AA40)</f>
        <v>14739</v>
      </c>
    </row>
    <row r="41" spans="1:30" ht="10.5" customHeight="1" thickTop="1">
      <c r="A41" s="675" t="s">
        <v>51</v>
      </c>
      <c r="B41" s="676"/>
      <c r="C41" s="676"/>
      <c r="D41" s="676"/>
      <c r="E41" s="676"/>
      <c r="F41" s="676"/>
      <c r="G41" s="676"/>
      <c r="H41" s="676"/>
      <c r="I41" s="676"/>
      <c r="J41" s="676"/>
      <c r="K41" s="676"/>
      <c r="L41" s="676"/>
      <c r="M41" s="676"/>
      <c r="N41" s="676"/>
      <c r="O41" s="676"/>
      <c r="P41" s="676"/>
      <c r="Q41" s="676"/>
      <c r="R41" s="676"/>
      <c r="S41" s="676"/>
      <c r="T41" s="676"/>
      <c r="U41" s="676"/>
      <c r="V41" s="676"/>
      <c r="W41" s="676"/>
      <c r="X41" s="676"/>
      <c r="Y41" s="676"/>
      <c r="Z41" s="676"/>
      <c r="AA41" s="676"/>
      <c r="AB41" s="677"/>
      <c r="AC41" s="678"/>
      <c r="AD41" s="248"/>
    </row>
    <row r="42" spans="1:30" ht="15">
      <c r="A42" s="679" t="s">
        <v>91</v>
      </c>
      <c r="B42" s="680"/>
      <c r="C42" s="680"/>
      <c r="D42" s="26">
        <f>SUM(D8+D9+D14+D15+D5+D7+D6+D16)</f>
        <v>4693</v>
      </c>
      <c r="E42" s="26"/>
      <c r="F42" s="26">
        <f t="shared" ref="F42:Z42" si="22">SUM(F8+F9+F14+F15+F5+F7+F6+F16)</f>
        <v>5417</v>
      </c>
      <c r="G42" s="26"/>
      <c r="H42" s="26">
        <f t="shared" si="22"/>
        <v>6111</v>
      </c>
      <c r="I42" s="26"/>
      <c r="J42" s="26">
        <f t="shared" si="22"/>
        <v>4240</v>
      </c>
      <c r="K42" s="26"/>
      <c r="L42" s="26">
        <f t="shared" si="22"/>
        <v>5511</v>
      </c>
      <c r="M42" s="26"/>
      <c r="N42" s="26">
        <f t="shared" si="22"/>
        <v>4819</v>
      </c>
      <c r="O42" s="26"/>
      <c r="P42" s="26">
        <f t="shared" si="22"/>
        <v>5549</v>
      </c>
      <c r="Q42" s="26"/>
      <c r="R42" s="26">
        <f t="shared" si="22"/>
        <v>3628</v>
      </c>
      <c r="S42" s="26"/>
      <c r="T42" s="26">
        <f t="shared" si="22"/>
        <v>4524</v>
      </c>
      <c r="U42" s="26"/>
      <c r="V42" s="26">
        <f t="shared" si="22"/>
        <v>6594</v>
      </c>
      <c r="W42" s="26"/>
      <c r="X42" s="26">
        <f t="shared" si="22"/>
        <v>5846</v>
      </c>
      <c r="Y42" s="26"/>
      <c r="Z42" s="26">
        <f t="shared" si="22"/>
        <v>4580</v>
      </c>
      <c r="AA42" s="403"/>
      <c r="AB42" s="681">
        <f>SUM(D42+F42+H42+J42+X42+Z42+L42+N42+P42+R42+T42+V42)</f>
        <v>61512</v>
      </c>
      <c r="AC42" s="682"/>
      <c r="AD42" s="248"/>
    </row>
    <row r="43" spans="1:30" ht="15">
      <c r="A43" s="683" t="s">
        <v>53</v>
      </c>
      <c r="B43" s="684"/>
      <c r="C43" s="684"/>
      <c r="D43" s="26">
        <f>SUM(D10+D11+D5+D14+D15+D16+D7+D6)</f>
        <v>4804</v>
      </c>
      <c r="E43" s="26"/>
      <c r="F43" s="26">
        <f t="shared" ref="F43:Z43" si="23">SUM(F10+F11+F5+F14+F15+F16+F7+F6)</f>
        <v>5448</v>
      </c>
      <c r="G43" s="26"/>
      <c r="H43" s="26">
        <f t="shared" si="23"/>
        <v>6138</v>
      </c>
      <c r="I43" s="26"/>
      <c r="J43" s="26">
        <f t="shared" si="23"/>
        <v>4276</v>
      </c>
      <c r="K43" s="26"/>
      <c r="L43" s="26">
        <f t="shared" si="23"/>
        <v>5513</v>
      </c>
      <c r="M43" s="26"/>
      <c r="N43" s="26">
        <f t="shared" si="23"/>
        <v>4908</v>
      </c>
      <c r="O43" s="26"/>
      <c r="P43" s="26">
        <f t="shared" si="23"/>
        <v>5589</v>
      </c>
      <c r="Q43" s="26"/>
      <c r="R43" s="26">
        <f t="shared" si="23"/>
        <v>3646</v>
      </c>
      <c r="S43" s="26"/>
      <c r="T43" s="26">
        <f t="shared" si="23"/>
        <v>4616</v>
      </c>
      <c r="U43" s="26"/>
      <c r="V43" s="26">
        <f t="shared" si="23"/>
        <v>6663</v>
      </c>
      <c r="W43" s="26"/>
      <c r="X43" s="26">
        <f t="shared" si="23"/>
        <v>5938</v>
      </c>
      <c r="Y43" s="26"/>
      <c r="Z43" s="26">
        <f t="shared" si="23"/>
        <v>4795</v>
      </c>
      <c r="AA43" s="403"/>
      <c r="AB43" s="681">
        <f>SUM(D43+F43+H43+J43+X43+Z43+L43+N43+P43+R43+T43+V43)</f>
        <v>62334</v>
      </c>
      <c r="AC43" s="682"/>
      <c r="AD43" s="248"/>
    </row>
    <row r="44" spans="1:30" ht="15">
      <c r="A44" s="685" t="s">
        <v>54</v>
      </c>
      <c r="B44" s="686"/>
      <c r="C44" s="686"/>
      <c r="D44" s="443">
        <f>SUM(D12+D13+D14+D15+D16+D5+D7+D6)</f>
        <v>5662</v>
      </c>
      <c r="E44" s="443"/>
      <c r="F44" s="443">
        <f t="shared" ref="F44:Z44" si="24">SUM(F12+F13+F14+F15+F16+F5+F7+F6)</f>
        <v>6669</v>
      </c>
      <c r="G44" s="443"/>
      <c r="H44" s="443">
        <f t="shared" si="24"/>
        <v>8748</v>
      </c>
      <c r="I44" s="443"/>
      <c r="J44" s="443">
        <f t="shared" si="24"/>
        <v>5775</v>
      </c>
      <c r="K44" s="443"/>
      <c r="L44" s="443">
        <f t="shared" si="24"/>
        <v>6816</v>
      </c>
      <c r="M44" s="443"/>
      <c r="N44" s="443">
        <f t="shared" si="24"/>
        <v>6043</v>
      </c>
      <c r="O44" s="443"/>
      <c r="P44" s="443">
        <f t="shared" si="24"/>
        <v>7527</v>
      </c>
      <c r="Q44" s="443"/>
      <c r="R44" s="443">
        <f t="shared" si="24"/>
        <v>5417</v>
      </c>
      <c r="S44" s="443"/>
      <c r="T44" s="443">
        <f t="shared" si="24"/>
        <v>7405</v>
      </c>
      <c r="U44" s="443"/>
      <c r="V44" s="443">
        <f t="shared" si="24"/>
        <v>8660</v>
      </c>
      <c r="W44" s="443"/>
      <c r="X44" s="443">
        <f t="shared" si="24"/>
        <v>7128</v>
      </c>
      <c r="Y44" s="443"/>
      <c r="Z44" s="443">
        <f t="shared" si="24"/>
        <v>6625</v>
      </c>
      <c r="AA44" s="404"/>
      <c r="AB44" s="687">
        <f>SUM(D44+F44+H44+J44+X44+Z44+L44+N44+P44+R44+T44+V44)</f>
        <v>82475</v>
      </c>
      <c r="AC44" s="688"/>
      <c r="AD44" s="248"/>
    </row>
    <row r="45" spans="1:30">
      <c r="A45" s="444" t="s">
        <v>55</v>
      </c>
      <c r="B45" s="445"/>
      <c r="C45" s="533"/>
      <c r="D45" s="447">
        <f>SUM(D42:D44)</f>
        <v>15159</v>
      </c>
      <c r="E45" s="448"/>
      <c r="F45" s="447">
        <f>SUM(F42:F44)</f>
        <v>17534</v>
      </c>
      <c r="G45" s="449"/>
      <c r="H45" s="447">
        <f>SUM(H42:H44)</f>
        <v>20997</v>
      </c>
      <c r="I45" s="448"/>
      <c r="J45" s="447">
        <f>SUM(J42:J44)</f>
        <v>14291</v>
      </c>
      <c r="K45" s="447"/>
      <c r="L45" s="447">
        <f t="shared" ref="L45:V45" si="25">SUM(L42:L44)</f>
        <v>17840</v>
      </c>
      <c r="M45" s="447"/>
      <c r="N45" s="447">
        <f t="shared" si="25"/>
        <v>15770</v>
      </c>
      <c r="O45" s="447"/>
      <c r="P45" s="447">
        <f t="shared" si="25"/>
        <v>18665</v>
      </c>
      <c r="Q45" s="447"/>
      <c r="R45" s="447">
        <f t="shared" si="25"/>
        <v>12691</v>
      </c>
      <c r="S45" s="447"/>
      <c r="T45" s="447">
        <f t="shared" si="25"/>
        <v>16545</v>
      </c>
      <c r="U45" s="447"/>
      <c r="V45" s="447">
        <f t="shared" si="25"/>
        <v>21917</v>
      </c>
      <c r="W45" s="448"/>
      <c r="X45" s="447">
        <f>SUM(X42:X44)</f>
        <v>18912</v>
      </c>
      <c r="Y45" s="448"/>
      <c r="Z45" s="447">
        <f>SUM(Z42:Z44)</f>
        <v>16000</v>
      </c>
      <c r="AA45" s="405"/>
      <c r="AB45" s="671">
        <f>SUM(AB42:AB44)</f>
        <v>206321</v>
      </c>
      <c r="AC45" s="672"/>
      <c r="AD45" s="247">
        <f>SUM(D45:Z45)</f>
        <v>206321</v>
      </c>
    </row>
    <row r="46" spans="1:30" ht="15">
      <c r="A46" s="631" t="s">
        <v>92</v>
      </c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/>
      <c r="X46" s="632"/>
      <c r="Y46" s="632"/>
      <c r="Z46" s="632"/>
      <c r="AA46" s="633"/>
      <c r="AB46" s="450"/>
      <c r="AC46" s="450"/>
      <c r="AD46" s="248"/>
    </row>
    <row r="47" spans="1:30" ht="12.75" customHeight="1">
      <c r="A47" s="451" t="s">
        <v>45</v>
      </c>
      <c r="B47" s="452"/>
      <c r="C47" s="534"/>
      <c r="D47" s="79">
        <v>42</v>
      </c>
      <c r="E47" s="80"/>
      <c r="F47" s="79">
        <v>93</v>
      </c>
      <c r="G47" s="80"/>
      <c r="H47" s="79">
        <v>177</v>
      </c>
      <c r="I47" s="80"/>
      <c r="J47" s="79">
        <v>60</v>
      </c>
      <c r="K47" s="80"/>
      <c r="L47" s="81">
        <v>118</v>
      </c>
      <c r="M47" s="80"/>
      <c r="N47" s="81">
        <v>42</v>
      </c>
      <c r="O47" s="80"/>
      <c r="P47" s="82">
        <v>488</v>
      </c>
      <c r="Q47" s="80"/>
      <c r="R47" s="83">
        <v>504</v>
      </c>
      <c r="S47" s="453"/>
      <c r="T47" s="454">
        <v>225</v>
      </c>
      <c r="U47" s="453"/>
      <c r="V47" s="455">
        <v>183</v>
      </c>
      <c r="W47" s="453"/>
      <c r="X47" s="456">
        <v>73</v>
      </c>
      <c r="Y47" s="457"/>
      <c r="Z47" s="456">
        <v>60</v>
      </c>
      <c r="AA47" s="265"/>
      <c r="AB47" s="458">
        <f>SUM(D47+F47+H47+J47+X47+Z47+L47)</f>
        <v>623</v>
      </c>
      <c r="AC47" s="265"/>
      <c r="AD47" s="248"/>
    </row>
    <row r="48" spans="1:30" ht="12" customHeight="1">
      <c r="A48" s="412" t="s">
        <v>41</v>
      </c>
      <c r="B48" s="414"/>
      <c r="C48" s="535"/>
      <c r="D48" s="79"/>
      <c r="E48" s="80"/>
      <c r="F48" s="79">
        <v>257</v>
      </c>
      <c r="G48" s="80"/>
      <c r="H48" s="79">
        <v>496</v>
      </c>
      <c r="I48" s="80"/>
      <c r="J48" s="79">
        <v>780</v>
      </c>
      <c r="K48" s="80"/>
      <c r="L48" s="81"/>
      <c r="M48" s="80"/>
      <c r="N48" s="81">
        <v>55</v>
      </c>
      <c r="O48" s="80"/>
      <c r="P48" s="82">
        <v>543</v>
      </c>
      <c r="Q48" s="80"/>
      <c r="R48" s="83">
        <v>229</v>
      </c>
      <c r="S48" s="80"/>
      <c r="T48" s="82">
        <v>785</v>
      </c>
      <c r="U48" s="80"/>
      <c r="V48" s="83">
        <v>492</v>
      </c>
      <c r="W48" s="80"/>
      <c r="X48" s="79">
        <v>350</v>
      </c>
      <c r="Y48" s="85"/>
      <c r="Z48" s="79">
        <v>226</v>
      </c>
      <c r="AA48" s="86"/>
      <c r="AB48" s="459">
        <f>SUM(D48+F48+H48+J48+X48+Z48+L48)</f>
        <v>2109</v>
      </c>
      <c r="AC48" s="86"/>
      <c r="AD48" s="248"/>
    </row>
    <row r="49" spans="1:30" ht="12" customHeight="1">
      <c r="A49" s="412" t="s">
        <v>93</v>
      </c>
      <c r="B49" s="414"/>
      <c r="C49" s="535"/>
      <c r="D49" s="79">
        <v>280</v>
      </c>
      <c r="E49" s="80"/>
      <c r="F49" s="79">
        <v>1000</v>
      </c>
      <c r="G49" s="80"/>
      <c r="H49" s="79">
        <v>1059</v>
      </c>
      <c r="I49" s="80"/>
      <c r="J49" s="79">
        <v>627</v>
      </c>
      <c r="K49" s="80"/>
      <c r="L49" s="81">
        <v>933</v>
      </c>
      <c r="M49" s="80"/>
      <c r="N49" s="81">
        <v>1673</v>
      </c>
      <c r="O49" s="80"/>
      <c r="P49" s="82">
        <v>1657</v>
      </c>
      <c r="Q49" s="80"/>
      <c r="R49" s="83">
        <v>782</v>
      </c>
      <c r="S49" s="80"/>
      <c r="T49" s="82">
        <v>1460</v>
      </c>
      <c r="U49" s="80"/>
      <c r="V49" s="83">
        <v>1486</v>
      </c>
      <c r="W49" s="80"/>
      <c r="X49" s="79">
        <v>1199</v>
      </c>
      <c r="Y49" s="85"/>
      <c r="Z49" s="79">
        <v>654</v>
      </c>
      <c r="AA49" s="86"/>
      <c r="AB49" s="459">
        <f>SUM(D49+F49+H49+J49+X49+Z49+L49)</f>
        <v>5752</v>
      </c>
      <c r="AC49" s="86"/>
      <c r="AD49" s="248"/>
    </row>
    <row r="50" spans="1:30" ht="15" thickBot="1">
      <c r="A50" s="460" t="s">
        <v>95</v>
      </c>
      <c r="B50" s="461"/>
      <c r="C50" s="536"/>
      <c r="D50" s="462">
        <f>SUM(D47:D49)</f>
        <v>322</v>
      </c>
      <c r="E50" s="462"/>
      <c r="F50" s="462">
        <f>SUM(F47:F49)</f>
        <v>1350</v>
      </c>
      <c r="G50" s="462"/>
      <c r="H50" s="462">
        <f>SUM(H47:H49)</f>
        <v>1732</v>
      </c>
      <c r="I50" s="462"/>
      <c r="J50" s="462">
        <f>SUM(J47:J49)</f>
        <v>1467</v>
      </c>
      <c r="K50" s="462"/>
      <c r="L50" s="462">
        <f>SUM(L47:L49)</f>
        <v>1051</v>
      </c>
      <c r="M50" s="462"/>
      <c r="N50" s="462">
        <f>SUM(N47:N49)</f>
        <v>1770</v>
      </c>
      <c r="O50" s="462"/>
      <c r="P50" s="462">
        <f>SUM(P47:P49)</f>
        <v>2688</v>
      </c>
      <c r="Q50" s="462"/>
      <c r="R50" s="462">
        <f>SUM(R47:R49)</f>
        <v>1515</v>
      </c>
      <c r="S50" s="462"/>
      <c r="T50" s="462">
        <f>SUM(T47:T49)</f>
        <v>2470</v>
      </c>
      <c r="U50" s="462"/>
      <c r="V50" s="463">
        <f>SUM(V47:V49)</f>
        <v>2161</v>
      </c>
      <c r="W50" s="462"/>
      <c r="X50" s="462">
        <f>SUM(X47:X49)</f>
        <v>1622</v>
      </c>
      <c r="Y50" s="462"/>
      <c r="Z50" s="462">
        <f>SUM(Z47:Z49)</f>
        <v>940</v>
      </c>
      <c r="AA50" s="406"/>
      <c r="AB50" s="464">
        <f>SUM(AB47:AB49)</f>
        <v>8484</v>
      </c>
      <c r="AC50" s="277"/>
      <c r="AD50" s="278">
        <f>SUM(D50:AA50)</f>
        <v>19088</v>
      </c>
    </row>
    <row r="51" spans="1:30" ht="3.75" customHeight="1" thickTop="1">
      <c r="A51" s="279"/>
      <c r="B51" s="280"/>
      <c r="C51" s="537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407"/>
      <c r="AB51" s="280"/>
      <c r="AC51" s="280"/>
      <c r="AD51" s="281"/>
    </row>
  </sheetData>
  <mergeCells count="144">
    <mergeCell ref="AB45:AC45"/>
    <mergeCell ref="Z40:AA40"/>
    <mergeCell ref="AB40:AC40"/>
    <mergeCell ref="A41:AC41"/>
    <mergeCell ref="A42:C42"/>
    <mergeCell ref="AB42:AC42"/>
    <mergeCell ref="A43:C43"/>
    <mergeCell ref="AB43:AC43"/>
    <mergeCell ref="N40:O40"/>
    <mergeCell ref="P40:Q40"/>
    <mergeCell ref="R40:S40"/>
    <mergeCell ref="T40:U40"/>
    <mergeCell ref="V40:W40"/>
    <mergeCell ref="X40:Y40"/>
    <mergeCell ref="A44:C44"/>
    <mergeCell ref="AB44:AC44"/>
    <mergeCell ref="V38:W38"/>
    <mergeCell ref="X38:Y38"/>
    <mergeCell ref="Z38:AA38"/>
    <mergeCell ref="AB38:AC38"/>
    <mergeCell ref="D40:E40"/>
    <mergeCell ref="F40:G40"/>
    <mergeCell ref="H40:I40"/>
    <mergeCell ref="J40:K40"/>
    <mergeCell ref="L40:M40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D39:E39"/>
    <mergeCell ref="F39:G39"/>
    <mergeCell ref="H39:I39"/>
    <mergeCell ref="J39:K39"/>
    <mergeCell ref="L39:M39"/>
    <mergeCell ref="N39:O39"/>
    <mergeCell ref="AB37:AC37"/>
    <mergeCell ref="D36:E36"/>
    <mergeCell ref="F36:G36"/>
    <mergeCell ref="H36:I36"/>
    <mergeCell ref="J36:K36"/>
    <mergeCell ref="L36:M36"/>
    <mergeCell ref="N36:O36"/>
    <mergeCell ref="P36:Q36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AD25:AD26"/>
    <mergeCell ref="AD27:AD28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1:AA1"/>
    <mergeCell ref="AB2:A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T2:U2"/>
    <mergeCell ref="V2:W2"/>
    <mergeCell ref="X2:Y2"/>
    <mergeCell ref="Z2:AA2"/>
    <mergeCell ref="A2:A3"/>
    <mergeCell ref="D2:E2"/>
    <mergeCell ref="F2:G2"/>
    <mergeCell ref="H2:I2"/>
    <mergeCell ref="J2:K2"/>
    <mergeCell ref="L2:M2"/>
    <mergeCell ref="N2:O2"/>
    <mergeCell ref="P2:Q2"/>
    <mergeCell ref="R2:S2"/>
    <mergeCell ref="P39:Q39"/>
    <mergeCell ref="R39:S39"/>
    <mergeCell ref="AB39:AC39"/>
    <mergeCell ref="T39:U39"/>
    <mergeCell ref="V39:W39"/>
    <mergeCell ref="X39:Y39"/>
    <mergeCell ref="Z39:AA39"/>
    <mergeCell ref="N34:O34"/>
    <mergeCell ref="P34:Q34"/>
    <mergeCell ref="R34:S34"/>
    <mergeCell ref="T34:U34"/>
    <mergeCell ref="R36:S36"/>
    <mergeCell ref="T36:U36"/>
    <mergeCell ref="V34:W34"/>
    <mergeCell ref="X34:Y34"/>
    <mergeCell ref="Z34:AA34"/>
    <mergeCell ref="N35:O35"/>
    <mergeCell ref="P35:Q35"/>
    <mergeCell ref="R35:S35"/>
    <mergeCell ref="T35:U35"/>
    <mergeCell ref="V35:W35"/>
    <mergeCell ref="A46:AA46"/>
    <mergeCell ref="A23:AA23"/>
    <mergeCell ref="AB23:AC23"/>
    <mergeCell ref="AB34:AC34"/>
    <mergeCell ref="D35:E35"/>
    <mergeCell ref="F35:G35"/>
    <mergeCell ref="H35:I35"/>
    <mergeCell ref="J35:K35"/>
    <mergeCell ref="L35:M35"/>
    <mergeCell ref="AB35:AC35"/>
    <mergeCell ref="D34:E34"/>
    <mergeCell ref="F34:G34"/>
    <mergeCell ref="H34:I34"/>
    <mergeCell ref="J34:K34"/>
    <mergeCell ref="L34:M34"/>
    <mergeCell ref="AB36:AC36"/>
    <mergeCell ref="D37:E37"/>
    <mergeCell ref="X35:Y35"/>
    <mergeCell ref="Z35:AA35"/>
    <mergeCell ref="V36:W36"/>
    <mergeCell ref="X36:Y36"/>
    <mergeCell ref="Z36:AA36"/>
    <mergeCell ref="X37:Y37"/>
    <mergeCell ref="Z37:AA37"/>
  </mergeCells>
  <pageMargins left="0.39370078740157483" right="0.29166666666666669" top="0.39370078740157483" bottom="0.3937007874015748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MAYO 15</vt:lpstr>
      <vt:lpstr>2014</vt:lpstr>
      <vt:lpstr>COMPARATIVO INGRESOS</vt:lpstr>
      <vt:lpstr>2015</vt:lpstr>
      <vt:lpstr>NUEVO FORMATO 2015</vt:lpstr>
      <vt:lpstr>cons consul junio 19</vt:lpstr>
      <vt:lpstr>PROYECCION A NOV </vt:lpstr>
      <vt:lpstr>2016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2017-01-03T18:03:32Z</cp:lastPrinted>
  <dcterms:created xsi:type="dcterms:W3CDTF">2014-02-05T19:35:43Z</dcterms:created>
  <dcterms:modified xsi:type="dcterms:W3CDTF">2017-02-01T17:28:26Z</dcterms:modified>
</cp:coreProperties>
</file>